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C:\Users\barne\Documents\"/>
    </mc:Choice>
  </mc:AlternateContent>
  <xr:revisionPtr revIDLastSave="0" documentId="13_ncr:1_{714AEA0B-30C1-4865-8E64-EB4427613D00}" xr6:coauthVersionLast="45" xr6:coauthVersionMax="45" xr10:uidLastSave="{00000000-0000-0000-0000-000000000000}"/>
  <bookViews>
    <workbookView xWindow="26940" yWindow="2100" windowWidth="24585" windowHeight="18810" xr2:uid="{00000000-000D-0000-FFFF-FFFF00000000}"/>
  </bookViews>
  <sheets>
    <sheet name="Instructions" sheetId="4" r:id="rId1"/>
    <sheet name="Dashboard" sheetId="1" r:id="rId2"/>
    <sheet name="Scorecard" sheetId="2" r:id="rId3"/>
    <sheet name="Narrative" sheetId="3" r:id="rId4"/>
  </sheets>
  <definedNames>
    <definedName name="_xlnm.Print_Titles" localSheetId="0">Instructions!$1:$7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2" l="1"/>
  <c r="O4" i="2" l="1"/>
  <c r="Q4" i="2" l="1"/>
  <c r="Q5" i="2"/>
  <c r="Q6" i="2"/>
  <c r="R4" i="2"/>
  <c r="M22" i="1"/>
  <c r="C22" i="1"/>
  <c r="C12" i="1"/>
  <c r="M12" i="1"/>
  <c r="T17" i="1" l="1"/>
  <c r="T18" i="1"/>
  <c r="T19" i="1"/>
  <c r="T20" i="1"/>
  <c r="T21" i="1"/>
  <c r="T22" i="1"/>
  <c r="T16" i="1"/>
  <c r="J17" i="1"/>
  <c r="J18" i="1"/>
  <c r="J19" i="1"/>
  <c r="J20" i="1"/>
  <c r="J21" i="1"/>
  <c r="J22" i="1"/>
  <c r="J23" i="1"/>
  <c r="J16" i="1"/>
  <c r="J7" i="1"/>
  <c r="J8" i="1"/>
  <c r="J9" i="1"/>
  <c r="J10" i="1"/>
  <c r="J11" i="1"/>
  <c r="J6" i="1"/>
  <c r="T7" i="1" l="1"/>
  <c r="T8" i="1"/>
  <c r="T9" i="1"/>
  <c r="T6" i="1"/>
  <c r="O14" i="2"/>
  <c r="Q13" i="2" l="1"/>
  <c r="Q12" i="2"/>
  <c r="Q14" i="2"/>
  <c r="R14" i="2"/>
  <c r="R16" i="2" s="1"/>
  <c r="P60" i="2"/>
  <c r="P59" i="2"/>
  <c r="P58" i="2"/>
  <c r="P66" i="2"/>
  <c r="P68" i="2"/>
  <c r="P67" i="2"/>
  <c r="R6" i="2"/>
  <c r="O21" i="2"/>
  <c r="O9" i="2"/>
  <c r="Q9" i="2" s="1"/>
  <c r="Q17" i="2" l="1"/>
  <c r="Q16" i="2"/>
  <c r="Q8" i="2"/>
  <c r="Q10" i="2"/>
  <c r="Q18" i="2"/>
  <c r="R9" i="2"/>
  <c r="R11" i="2" s="1"/>
  <c r="R21" i="2"/>
  <c r="R23" i="2" s="1"/>
  <c r="P64" i="2"/>
  <c r="P63" i="2"/>
  <c r="P62" i="2"/>
  <c r="P71" i="2"/>
  <c r="P70" i="2"/>
  <c r="P72" i="2"/>
  <c r="L4" i="2"/>
  <c r="L5" i="2"/>
  <c r="L6" i="2"/>
  <c r="L7" i="2"/>
  <c r="L8" i="2"/>
  <c r="L9" i="2"/>
  <c r="L10" i="2"/>
  <c r="L11" i="2"/>
  <c r="L12" i="2"/>
  <c r="L13" i="2"/>
  <c r="L14" i="2"/>
  <c r="L15" i="2"/>
  <c r="L16" i="2"/>
  <c r="L17" i="2"/>
  <c r="L18" i="2"/>
  <c r="L19" i="2"/>
  <c r="L20" i="2"/>
  <c r="L21" i="2"/>
  <c r="L22" i="2"/>
  <c r="L23" i="2"/>
  <c r="L24" i="2"/>
  <c r="L25" i="2"/>
  <c r="L26" i="2"/>
  <c r="L27" i="2"/>
  <c r="L3" i="2"/>
  <c r="J4" i="2"/>
  <c r="J5" i="2"/>
  <c r="J6" i="2"/>
  <c r="J7" i="2"/>
  <c r="J8" i="2"/>
  <c r="J9" i="2"/>
  <c r="J10" i="2"/>
  <c r="J11" i="2"/>
  <c r="J12" i="2"/>
  <c r="J13" i="2"/>
  <c r="J14" i="2"/>
  <c r="J15" i="2"/>
  <c r="J16" i="2"/>
  <c r="J17" i="2"/>
  <c r="J18" i="2"/>
  <c r="J19" i="2"/>
  <c r="J20" i="2"/>
  <c r="J21" i="2"/>
  <c r="J22" i="2"/>
  <c r="J23" i="2"/>
  <c r="J24" i="2"/>
  <c r="J25" i="2"/>
  <c r="J26" i="2"/>
  <c r="J27" i="2"/>
  <c r="J3" i="2"/>
  <c r="H4" i="2"/>
  <c r="H5" i="2"/>
  <c r="H6" i="2"/>
  <c r="H7" i="2"/>
  <c r="H8" i="2"/>
  <c r="H9" i="2"/>
  <c r="H10" i="2"/>
  <c r="H11" i="2"/>
  <c r="H12" i="2"/>
  <c r="H13" i="2"/>
  <c r="H14" i="2"/>
  <c r="H15" i="2"/>
  <c r="H16" i="2"/>
  <c r="H17" i="2"/>
  <c r="H18" i="2"/>
  <c r="H19" i="2"/>
  <c r="H20" i="2"/>
  <c r="H21" i="2"/>
  <c r="H22" i="2"/>
  <c r="H23" i="2"/>
  <c r="H24" i="2"/>
  <c r="H25" i="2"/>
  <c r="H26" i="2"/>
  <c r="H27" i="2"/>
  <c r="H3" i="2"/>
  <c r="F4" i="2"/>
  <c r="F5" i="2"/>
  <c r="F6" i="2"/>
  <c r="F7" i="2"/>
  <c r="F8" i="2"/>
  <c r="F9" i="2"/>
  <c r="F10" i="2"/>
  <c r="F11" i="2"/>
  <c r="F12" i="2"/>
  <c r="F13" i="2"/>
  <c r="F14" i="2"/>
  <c r="F15" i="2"/>
  <c r="F16" i="2"/>
  <c r="F17" i="2"/>
  <c r="F18" i="2"/>
  <c r="F19" i="2"/>
  <c r="F20" i="2"/>
  <c r="F21" i="2"/>
  <c r="F22" i="2"/>
  <c r="F23" i="2"/>
  <c r="F24" i="2"/>
  <c r="F25" i="2"/>
  <c r="F26" i="2"/>
  <c r="F27" i="2"/>
  <c r="F3" i="2"/>
  <c r="P7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C1" authorId="0" shapeId="0" xr:uid="{00000000-0006-0000-0100-000001000000}">
      <text>
        <r>
          <rPr>
            <b/>
            <sz val="9"/>
            <color indexed="81"/>
            <rFont val="Tahoma"/>
            <family val="2"/>
          </rPr>
          <t xml:space="preserve">Mary: </t>
        </r>
        <r>
          <rPr>
            <sz val="9"/>
            <color indexed="81"/>
            <rFont val="Tahoma"/>
            <family val="2"/>
          </rPr>
          <t>You want these measures to be quanitative. They can be process related (e.g. number of Town Hall meetings held) or can be more traditional key performance indicators based on the change you are measuring. You want things you can measure at least quarterly, if not more frequently. Things also should be directly impacted by the change. Don't forget about including risk mitigation metrics. For instance, you may have a productivity metric you anticipate going down. You can include that productivity metric and show how the change management efforts kept the productivity metric from dropping as low as it could have.</t>
        </r>
      </text>
    </comment>
    <comment ref="M1" authorId="0" shapeId="0" xr:uid="{00000000-0006-0000-0100-000002000000}">
      <text>
        <r>
          <rPr>
            <b/>
            <sz val="9"/>
            <color indexed="81"/>
            <rFont val="Tahoma"/>
            <family val="2"/>
          </rPr>
          <t>Mary:</t>
        </r>
        <r>
          <rPr>
            <sz val="9"/>
            <color indexed="81"/>
            <rFont val="Tahoma"/>
            <family val="2"/>
          </rPr>
          <t xml:space="preserve">
It's all about alignment. Here, you can list the initiatives and how they "map" to the various metrics here. This is especially helpful if your initiatives require funding or other resources. It is also helpful to course correct if you are not getting the impact you need.</t>
        </r>
      </text>
    </comment>
  </commentList>
</comments>
</file>

<file path=xl/sharedStrings.xml><?xml version="1.0" encoding="utf-8"?>
<sst xmlns="http://schemas.openxmlformats.org/spreadsheetml/2006/main" count="167" uniqueCount="78">
  <si>
    <t>Perspective</t>
  </si>
  <si>
    <t>Objective</t>
  </si>
  <si>
    <t>Measure</t>
  </si>
  <si>
    <t>Q1</t>
  </si>
  <si>
    <t>Q2</t>
  </si>
  <si>
    <t>Q3</t>
  </si>
  <si>
    <t>Q4</t>
  </si>
  <si>
    <t>Initiatives</t>
  </si>
  <si>
    <t>Measure 1</t>
  </si>
  <si>
    <t>Measure 2</t>
  </si>
  <si>
    <t>Measure 3</t>
  </si>
  <si>
    <t>Measure 4</t>
  </si>
  <si>
    <t>Measure 5</t>
  </si>
  <si>
    <t>Measure 6</t>
  </si>
  <si>
    <t>Measure 7</t>
  </si>
  <si>
    <t>Measure 8</t>
  </si>
  <si>
    <t>Measure 9</t>
  </si>
  <si>
    <t>Measure 10</t>
  </si>
  <si>
    <t>Measure 11</t>
  </si>
  <si>
    <t>Measure 12</t>
  </si>
  <si>
    <t>Measure 13</t>
  </si>
  <si>
    <t>Measure 14</t>
  </si>
  <si>
    <t>Measure 15</t>
  </si>
  <si>
    <t>Measure 16</t>
  </si>
  <si>
    <t>Measure 17</t>
  </si>
  <si>
    <t>Measure 18</t>
  </si>
  <si>
    <t>Measure 19</t>
  </si>
  <si>
    <t>Measure 20</t>
  </si>
  <si>
    <t>Measure 21</t>
  </si>
  <si>
    <t>Measure 22</t>
  </si>
  <si>
    <t>Measure 23</t>
  </si>
  <si>
    <t>Measure 24</t>
  </si>
  <si>
    <t>Measure 25</t>
  </si>
  <si>
    <t>Target</t>
  </si>
  <si>
    <t>Actual</t>
  </si>
  <si>
    <t>Status</t>
  </si>
  <si>
    <t>Financial</t>
  </si>
  <si>
    <t>Objective 1</t>
  </si>
  <si>
    <t>Objective 2</t>
  </si>
  <si>
    <t>Objective 3</t>
  </si>
  <si>
    <t>Objective 4</t>
  </si>
  <si>
    <t>Objective 5</t>
  </si>
  <si>
    <t>Objective 6</t>
  </si>
  <si>
    <t>Objective 7</t>
  </si>
  <si>
    <t>Objective 8</t>
  </si>
  <si>
    <t>Objective 9</t>
  </si>
  <si>
    <t>Objective 10</t>
  </si>
  <si>
    <t>Objective 11</t>
  </si>
  <si>
    <t>Objective 12</t>
  </si>
  <si>
    <t>Stakeholders</t>
  </si>
  <si>
    <t>Change Process</t>
  </si>
  <si>
    <t>Indirect Impacts</t>
  </si>
  <si>
    <t>Change Name:</t>
  </si>
  <si>
    <t>Quarter (click to see status):</t>
  </si>
  <si>
    <t>Narrative for the Dashboard - Remember the audience is senior executives</t>
  </si>
  <si>
    <t>Stakeholder</t>
  </si>
  <si>
    <t>Indirect Impact</t>
  </si>
  <si>
    <t>Narrative for Quarter 1 goes here to show up on the dashboard page for senior leadership. Keep it brief and high level, sharing key risks, things you need from them, and key successes.</t>
  </si>
  <si>
    <t xml:space="preserve"> </t>
  </si>
  <si>
    <t>Pointer</t>
  </si>
  <si>
    <t>Overall Status</t>
  </si>
  <si>
    <t>Overall Chart</t>
  </si>
  <si>
    <t>Red</t>
  </si>
  <si>
    <t>Yellow</t>
  </si>
  <si>
    <t>Green</t>
  </si>
  <si>
    <t>Reminder</t>
  </si>
  <si>
    <t>Total</t>
  </si>
  <si>
    <t>Speedometer</t>
  </si>
  <si>
    <t>Calculation - Do Not Adjust</t>
  </si>
  <si>
    <t>Annual Target</t>
  </si>
  <si>
    <t>CHANGE SCORECARD TEMPLATE</t>
  </si>
  <si>
    <t>Change can be squishy. And yet, measuring change is a key success factor for any change for several reasons. Measuring success makes it easier to justify investment in proper change management in the first place. Also, measuring the progress of change makes it easier to evaluate and adjust various change interventions if they are not making the desired impact to the degree anticipated. Each change is different and the scorecard metrics need to be customized for the specific change being implemented. Some changes, like IT implementation, are easier than others, like a culture change. However, all change can be measured. The leadership spitball conversation is a good place to start for ideas on what success looks like for the leader(s). Then you can figure out how to quantitatively measures those factors for success. Below are some ideas for the four catergories included in the change scorecard.</t>
  </si>
  <si>
    <r>
      <rPr>
        <b/>
        <sz val="11"/>
        <color theme="1"/>
        <rFont val="Century Gothic"/>
        <family val="2"/>
      </rPr>
      <t>Financial</t>
    </r>
    <r>
      <rPr>
        <sz val="11"/>
        <color theme="1"/>
        <rFont val="Century Gothic"/>
        <family val="2"/>
      </rPr>
      <t xml:space="preserve"> - These metrics should be a way to show that the change team is maximizing any budget they received and utilizing it appropriately. This also helps to measure the true cost of change. Typically, measures in this category include budget utilization (you don't want to go over budget because that is poor management and if you are underutilizing, that might show poor, or slow, roll out of initiatives. There may also be other financial metrics you can include, depending on the change. If, for instance, your change includes a consolidation of functions, you might have a direct cost savings as a result of the change that could be included in this category as well.</t>
    </r>
  </si>
  <si>
    <r>
      <rPr>
        <b/>
        <sz val="11"/>
        <color theme="1"/>
        <rFont val="Century Gothic"/>
        <family val="2"/>
      </rPr>
      <t>Change Process</t>
    </r>
    <r>
      <rPr>
        <sz val="11"/>
        <color theme="1"/>
        <rFont val="Century Gothic"/>
        <family val="2"/>
      </rPr>
      <t xml:space="preserve"> - When you quantitatively measure your change process against your plan, you show leadership how productive the change team is being. Do not underestimate the importance of showing that productivity; it is key to percieved value. Metrics in this category will be based on your change strategy and the interventions you have. Metrics in this category might include things like communications metrics (number of each type delivered, open rate, click through rate, pulse surveys to the workforce, and pule surveys to the change network on effectiveness of messaging); training metrics (number of each type delivered, participant scores for delivery, content, and relevance); adherence to change plan (time, scope, and budget); and any percentage of workforce metrics specific to the change. For instance, if you need the entire workforce to switch to using a different IT tool, or sign acknowledgement of a new policy, etc., a percent complete metric will be useful.</t>
    </r>
  </si>
  <si>
    <r>
      <t>Stakeholders</t>
    </r>
    <r>
      <rPr>
        <sz val="11"/>
        <color theme="1"/>
        <rFont val="Century Gothic"/>
        <family val="2"/>
      </rPr>
      <t xml:space="preserve"> - In this section, you want to measure how your change interventions are impacting the key stakeholders they are intending to impact. This, most likely, will include the workforce as a whole. There may be specific subsystems of the workforce whose adoption needs to be measured separately (for instance, supervisors, or the marketing team). Those measures would go hear as well. The metric I almost always include is the self-assessment of employees along the behavior-based change continuum I create (download the EVOLVE Change Customization Worksheet, if you haven't already, to learn more). Any other specific behaviors that can be tracked can be included here as well. For instance, if you are moving towards a more dispersed workforce, metrics such as % of paper files digitized or average days of telework per week might be meaningful metrics. Behaviors are observable and trackable and are therefor great metrics to include in this section.</t>
    </r>
  </si>
  <si>
    <r>
      <t>Indirect Impact</t>
    </r>
    <r>
      <rPr>
        <sz val="11"/>
        <color theme="1"/>
        <rFont val="Century Gothic"/>
        <family val="2"/>
      </rPr>
      <t xml:space="preserve"> - These measures are typically the more traditional metrics used to measure projects that are not directly impacted by the change interventions but the desire to improve these metrics might have been the impetus for the change in the first place. If the change in question is a consolidation of functions and a joining of cultures for a merger and acquisition, metrics in this section might be employee retention (or reduction of voluntary attrition), employee engagement, employee net promoter score, customer retention, customer net promoter score, broader productivity measures, and sales/revenue, growth, and profit metrics. The change initiative itself may not have a 1 for 1 relationship with these metrics, but it is still important to track these aspects because these metrics hit at the root cause as to why the change program was invested in to begin with.</t>
    </r>
  </si>
  <si>
    <r>
      <t xml:space="preserve">After defining metrics/measures for each category, follow the following steps: 
1. Use the metrics to fill in the </t>
    </r>
    <r>
      <rPr>
        <b/>
        <sz val="11"/>
        <color theme="1"/>
        <rFont val="Century Gothic"/>
        <family val="2"/>
      </rPr>
      <t>Scorecard</t>
    </r>
    <r>
      <rPr>
        <sz val="11"/>
        <color theme="1"/>
        <rFont val="Century Gothic"/>
        <family val="2"/>
      </rPr>
      <t xml:space="preserve"> tab. Your metrics will typically align with groups of Objectives, so you can fill the specific metrics/measures into Column C, grouped by common objectives, in Column B. 
2. Define targets for each measure and record it in Column D.
3. Use the scorecard to get leadership buy-in, making adjustments as needed.
4. Track the measures at least quarterly and provide an update to leadership using the dashboard and scorecard tabs.</t>
    </r>
  </si>
  <si>
    <t>THE FOUR CATEGORIES OF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</si>
</sst>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00"/>
    <numFmt numFmtId="166" formatCode="0.000"/>
  </numFmts>
  <fonts count="17" x14ac:knownFonts="1">
    <font>
      <sz val="11"/>
      <color theme="1"/>
      <name val="Calibri"/>
      <family val="2"/>
      <scheme val="minor"/>
    </font>
    <font>
      <sz val="11"/>
      <color theme="1"/>
      <name val="Calibri"/>
      <family val="2"/>
      <scheme val="minor"/>
    </font>
    <font>
      <sz val="8"/>
      <name val="Calibri"/>
      <family val="2"/>
      <scheme val="minor"/>
    </font>
    <font>
      <sz val="11"/>
      <color theme="1"/>
      <name val="Century Gothic"/>
      <family val="2"/>
    </font>
    <font>
      <b/>
      <sz val="11"/>
      <color rgb="FFFFFFFF"/>
      <name val="Century Gothic"/>
      <family val="2"/>
    </font>
    <font>
      <sz val="9"/>
      <color indexed="81"/>
      <name val="Tahoma"/>
      <family val="2"/>
    </font>
    <font>
      <b/>
      <sz val="9"/>
      <color indexed="81"/>
      <name val="Tahoma"/>
      <family val="2"/>
    </font>
    <font>
      <sz val="8"/>
      <color rgb="FF000000"/>
      <name val="Segoe UI"/>
      <family val="2"/>
    </font>
    <font>
      <sz val="16"/>
      <color theme="1"/>
      <name val="Verdana"/>
      <family val="2"/>
    </font>
    <font>
      <sz val="11"/>
      <color rgb="FF006100"/>
      <name val="Calibri"/>
      <family val="2"/>
      <scheme val="minor"/>
    </font>
    <font>
      <sz val="10"/>
      <color theme="1"/>
      <name val="Calibri"/>
      <family val="2"/>
      <scheme val="minor"/>
    </font>
    <font>
      <sz val="16"/>
      <color theme="1"/>
      <name val="Calibri"/>
      <family val="2"/>
      <scheme val="minor"/>
    </font>
    <font>
      <b/>
      <sz val="16"/>
      <color rgb="FFFFFFFF"/>
      <name val="Calibri"/>
      <family val="2"/>
      <scheme val="minor"/>
    </font>
    <font>
      <sz val="16"/>
      <color theme="1"/>
      <name val="Century Gothic"/>
      <family val="2"/>
    </font>
    <font>
      <sz val="10"/>
      <name val="Calibri"/>
      <family val="2"/>
      <scheme val="minor"/>
    </font>
    <font>
      <b/>
      <sz val="24"/>
      <color rgb="FFFFFFFF"/>
      <name val="Century Gothic"/>
      <family val="2"/>
    </font>
    <font>
      <b/>
      <sz val="11"/>
      <color theme="1"/>
      <name val="Century Gothic"/>
      <family val="2"/>
    </font>
  </fonts>
  <fills count="17">
    <fill>
      <patternFill patternType="none"/>
    </fill>
    <fill>
      <patternFill patternType="gray125"/>
    </fill>
    <fill>
      <patternFill patternType="solid">
        <fgColor theme="3"/>
        <bgColor indexed="64"/>
      </patternFill>
    </fill>
    <fill>
      <patternFill patternType="solid">
        <fgColor rgb="FF548FA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6EFCE"/>
      </patternFill>
    </fill>
    <fill>
      <patternFill patternType="solid">
        <fgColor rgb="FFFFFFFF"/>
        <bgColor indexed="64"/>
      </patternFill>
    </fill>
    <fill>
      <patternFill patternType="solid">
        <fgColor theme="4" tint="0.79998168889431442"/>
        <bgColor indexed="64"/>
      </patternFill>
    </fill>
    <fill>
      <patternFill patternType="solid">
        <fgColor theme="8"/>
        <bgColor indexed="64"/>
      </patternFill>
    </fill>
    <fill>
      <patternFill patternType="solid">
        <fgColor theme="2"/>
        <bgColor indexed="64"/>
      </patternFill>
    </fill>
    <fill>
      <patternFill patternType="solid">
        <fgColor theme="2" tint="0.79998168889431442"/>
        <bgColor indexed="64"/>
      </patternFill>
    </fill>
    <fill>
      <patternFill patternType="solid">
        <fgColor theme="5"/>
        <bgColor indexed="64"/>
      </patternFill>
    </fill>
    <fill>
      <patternFill patternType="solid">
        <fgColor them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rgb="FF002060"/>
      </right>
      <top style="medium">
        <color indexed="64"/>
      </top>
      <bottom style="thin">
        <color rgb="FF002060"/>
      </bottom>
      <diagonal/>
    </border>
    <border>
      <left style="thin">
        <color rgb="FF002060"/>
      </left>
      <right style="medium">
        <color indexed="64"/>
      </right>
      <top style="medium">
        <color indexed="64"/>
      </top>
      <bottom style="thin">
        <color rgb="FF00206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9" fillId="9" borderId="0" applyNumberFormat="0" applyBorder="0" applyAlignment="0" applyProtection="0"/>
  </cellStyleXfs>
  <cellXfs count="147">
    <xf numFmtId="0" fontId="0" fillId="0" borderId="0" xfId="0"/>
    <xf numFmtId="0" fontId="3" fillId="0" borderId="0" xfId="0" applyFont="1"/>
    <xf numFmtId="0" fontId="4" fillId="2" borderId="0" xfId="0" applyFont="1" applyFill="1" applyAlignment="1">
      <alignment horizontal="center" vertical="center"/>
    </xf>
    <xf numFmtId="0" fontId="3" fillId="0" borderId="0" xfId="0" applyFont="1" applyAlignment="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4" fillId="3" borderId="1" xfId="0" applyFont="1" applyFill="1" applyBorder="1" applyAlignment="1">
      <alignment horizontal="center" vertical="center"/>
    </xf>
    <xf numFmtId="0" fontId="3" fillId="4" borderId="1" xfId="0" applyFont="1" applyFill="1" applyBorder="1"/>
    <xf numFmtId="0" fontId="3" fillId="5" borderId="1" xfId="0" applyFont="1" applyFill="1" applyBorder="1"/>
    <xf numFmtId="0" fontId="3" fillId="6" borderId="1" xfId="0" applyFont="1" applyFill="1" applyBorder="1"/>
    <xf numFmtId="0" fontId="3" fillId="7" borderId="1" xfId="0" applyFont="1" applyFill="1" applyBorder="1"/>
    <xf numFmtId="9" fontId="3" fillId="4" borderId="1" xfId="1" applyFont="1" applyFill="1" applyBorder="1" applyAlignment="1">
      <alignment horizontal="center" vertical="center"/>
    </xf>
    <xf numFmtId="9" fontId="3" fillId="5" borderId="1" xfId="1" applyFont="1" applyFill="1" applyBorder="1" applyAlignment="1">
      <alignment horizontal="center" vertical="center"/>
    </xf>
    <xf numFmtId="9" fontId="3" fillId="7"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0" fontId="3" fillId="4" borderId="0" xfId="0" applyFont="1" applyFill="1" applyAlignment="1">
      <alignment horizontal="left" vertical="center" wrapText="1"/>
    </xf>
    <xf numFmtId="0" fontId="3" fillId="5" borderId="0" xfId="0" applyFont="1" applyFill="1" applyAlignment="1">
      <alignment horizontal="left" vertical="center" wrapText="1"/>
    </xf>
    <xf numFmtId="0" fontId="3" fillId="7" borderId="0" xfId="0" applyFont="1" applyFill="1" applyAlignment="1">
      <alignment horizontal="left" vertical="center" wrapText="1"/>
    </xf>
    <xf numFmtId="0" fontId="3" fillId="4" borderId="0" xfId="0" applyFont="1" applyFill="1" applyAlignment="1">
      <alignment vertical="center"/>
    </xf>
    <xf numFmtId="0" fontId="3" fillId="5" borderId="0" xfId="0" applyFont="1" applyFill="1" applyAlignment="1">
      <alignment vertical="center"/>
    </xf>
    <xf numFmtId="0" fontId="3" fillId="7" borderId="0" xfId="0" applyFont="1" applyFill="1" applyAlignment="1">
      <alignment vertical="center"/>
    </xf>
    <xf numFmtId="1" fontId="3" fillId="4" borderId="1" xfId="0" applyNumberFormat="1" applyFont="1" applyFill="1" applyBorder="1"/>
    <xf numFmtId="164" fontId="3" fillId="4" borderId="1" xfId="0" applyNumberFormat="1" applyFont="1" applyFill="1" applyBorder="1"/>
    <xf numFmtId="0" fontId="4" fillId="0" borderId="1" xfId="0" applyFont="1" applyFill="1" applyBorder="1" applyAlignment="1">
      <alignment horizontal="center" vertical="center"/>
    </xf>
    <xf numFmtId="0" fontId="3" fillId="0" borderId="0" xfId="0" applyFont="1" applyFill="1"/>
    <xf numFmtId="0" fontId="3" fillId="0" borderId="1" xfId="0" applyFont="1" applyFill="1" applyBorder="1"/>
    <xf numFmtId="2" fontId="3" fillId="4" borderId="1" xfId="0" applyNumberFormat="1" applyFont="1" applyFill="1" applyBorder="1"/>
    <xf numFmtId="0" fontId="0" fillId="0" borderId="0" xfId="0" applyFill="1"/>
    <xf numFmtId="0" fontId="0" fillId="0" borderId="0" xfId="0" applyFill="1" applyBorder="1"/>
    <xf numFmtId="0" fontId="0" fillId="0" borderId="0" xfId="0" applyBorder="1"/>
    <xf numFmtId="0" fontId="0" fillId="10" borderId="0" xfId="0" applyFill="1"/>
    <xf numFmtId="0" fontId="8" fillId="0" borderId="0" xfId="0" applyFont="1" applyFill="1" applyBorder="1" applyAlignment="1">
      <alignment vertical="justify"/>
    </xf>
    <xf numFmtId="0" fontId="0" fillId="0" borderId="0" xfId="0" applyFill="1" applyAlignment="1">
      <alignment vertical="top"/>
    </xf>
    <xf numFmtId="0" fontId="0" fillId="0" borderId="2" xfId="0" applyFill="1" applyBorder="1"/>
    <xf numFmtId="0" fontId="13" fillId="5" borderId="1" xfId="0" applyFont="1" applyFill="1" applyBorder="1"/>
    <xf numFmtId="0" fontId="9" fillId="9" borderId="0" xfId="2"/>
    <xf numFmtId="0" fontId="13" fillId="7" borderId="1" xfId="0" applyFont="1" applyFill="1" applyBorder="1" applyAlignment="1">
      <alignment vertical="top"/>
    </xf>
    <xf numFmtId="0" fontId="4" fillId="2" borderId="1" xfId="0" applyFont="1" applyFill="1" applyBorder="1" applyAlignment="1">
      <alignment vertical="center"/>
    </xf>
    <xf numFmtId="1" fontId="3" fillId="0" borderId="0" xfId="0" applyNumberFormat="1" applyFont="1"/>
    <xf numFmtId="165" fontId="3" fillId="7" borderId="1" xfId="0" applyNumberFormat="1" applyFont="1" applyFill="1" applyBorder="1"/>
    <xf numFmtId="0" fontId="3" fillId="8" borderId="0" xfId="0" applyFont="1" applyFill="1"/>
    <xf numFmtId="0" fontId="4" fillId="2" borderId="7" xfId="0" applyFont="1" applyFill="1" applyBorder="1" applyAlignment="1">
      <alignment vertical="center"/>
    </xf>
    <xf numFmtId="0" fontId="4" fillId="2" borderId="8" xfId="0" applyFont="1" applyFill="1" applyBorder="1" applyAlignment="1">
      <alignment vertical="center"/>
    </xf>
    <xf numFmtId="0" fontId="3" fillId="7" borderId="7" xfId="0" applyFont="1" applyFill="1" applyBorder="1" applyAlignment="1"/>
    <xf numFmtId="0" fontId="3" fillId="11" borderId="1" xfId="0" applyFont="1" applyFill="1" applyBorder="1"/>
    <xf numFmtId="1" fontId="3" fillId="11" borderId="1" xfId="0" applyNumberFormat="1" applyFont="1" applyFill="1" applyBorder="1"/>
    <xf numFmtId="164" fontId="3" fillId="11" borderId="1" xfId="0" applyNumberFormat="1" applyFont="1" applyFill="1" applyBorder="1"/>
    <xf numFmtId="164" fontId="3" fillId="7" borderId="1" xfId="0" applyNumberFormat="1" applyFont="1" applyFill="1" applyBorder="1"/>
    <xf numFmtId="1" fontId="3" fillId="6" borderId="1" xfId="0" applyNumberFormat="1" applyFont="1" applyFill="1" applyBorder="1"/>
    <xf numFmtId="164" fontId="3" fillId="6" borderId="1" xfId="0" applyNumberFormat="1" applyFont="1" applyFill="1" applyBorder="1"/>
    <xf numFmtId="0" fontId="0" fillId="0" borderId="14" xfId="0" applyBorder="1"/>
    <xf numFmtId="0" fontId="0" fillId="0" borderId="17" xfId="0" applyFill="1" applyBorder="1"/>
    <xf numFmtId="0" fontId="0" fillId="0" borderId="19" xfId="0" applyFill="1" applyBorder="1"/>
    <xf numFmtId="0" fontId="0" fillId="10" borderId="2" xfId="0" applyFill="1" applyBorder="1"/>
    <xf numFmtId="0" fontId="0" fillId="10" borderId="0" xfId="0" applyFill="1" applyBorder="1"/>
    <xf numFmtId="0" fontId="13" fillId="5" borderId="13" xfId="0" applyFont="1" applyFill="1" applyBorder="1"/>
    <xf numFmtId="0" fontId="8" fillId="0" borderId="14" xfId="0" applyFont="1" applyFill="1" applyBorder="1" applyAlignment="1">
      <alignment vertical="justify"/>
    </xf>
    <xf numFmtId="0" fontId="0" fillId="12" borderId="10" xfId="0" applyFill="1" applyBorder="1"/>
    <xf numFmtId="0" fontId="11" fillId="12" borderId="20" xfId="0" applyFont="1" applyFill="1" applyBorder="1"/>
    <xf numFmtId="0" fontId="12" fillId="12" borderId="21" xfId="0" applyFont="1" applyFill="1" applyBorder="1" applyAlignment="1">
      <alignment horizontal="center" vertical="center"/>
    </xf>
    <xf numFmtId="0" fontId="12" fillId="12" borderId="22" xfId="0" applyFont="1" applyFill="1" applyBorder="1" applyAlignment="1">
      <alignment horizontal="center" vertical="center"/>
    </xf>
    <xf numFmtId="0" fontId="0" fillId="12" borderId="12" xfId="0" applyFill="1" applyBorder="1"/>
    <xf numFmtId="0" fontId="13" fillId="7" borderId="13" xfId="0" applyFont="1" applyFill="1" applyBorder="1" applyAlignment="1">
      <alignment vertical="top"/>
    </xf>
    <xf numFmtId="0" fontId="0" fillId="12" borderId="15" xfId="0" applyFill="1" applyBorder="1"/>
    <xf numFmtId="166" fontId="3" fillId="4" borderId="1" xfId="0" applyNumberFormat="1" applyFont="1" applyFill="1" applyBorder="1"/>
    <xf numFmtId="166" fontId="3" fillId="7" borderId="1" xfId="0" applyNumberFormat="1" applyFont="1" applyFill="1" applyBorder="1"/>
    <xf numFmtId="166" fontId="3" fillId="11" borderId="1" xfId="0" applyNumberFormat="1" applyFont="1" applyFill="1" applyBorder="1"/>
    <xf numFmtId="166" fontId="3" fillId="6" borderId="1" xfId="0" applyNumberFormat="1" applyFont="1" applyFill="1" applyBorder="1"/>
    <xf numFmtId="0" fontId="10" fillId="7" borderId="3" xfId="0" applyFont="1" applyFill="1" applyBorder="1" applyAlignment="1">
      <alignment horizontal="left" vertical="top" wrapText="1"/>
    </xf>
    <xf numFmtId="0" fontId="10" fillId="7" borderId="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6" xfId="0" applyFont="1" applyFill="1" applyBorder="1" applyAlignment="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12" fillId="2" borderId="0" xfId="0" applyFont="1" applyFill="1" applyAlignment="1">
      <alignment horizontal="center"/>
    </xf>
    <xf numFmtId="0" fontId="3" fillId="7" borderId="1" xfId="0" applyFont="1" applyFill="1" applyBorder="1" applyAlignment="1">
      <alignment horizontal="left" vertical="center"/>
    </xf>
    <xf numFmtId="0" fontId="3" fillId="7"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4" borderId="1" xfId="0" applyFont="1" applyFill="1" applyBorder="1" applyAlignment="1">
      <alignment horizontal="center" vertical="center"/>
    </xf>
    <xf numFmtId="164" fontId="3" fillId="4" borderId="7" xfId="0" applyNumberFormat="1" applyFont="1" applyFill="1" applyBorder="1" applyAlignment="1">
      <alignment horizontal="center"/>
    </xf>
    <xf numFmtId="164" fontId="3" fillId="4" borderId="8" xfId="0" applyNumberFormat="1" applyFont="1" applyFill="1" applyBorder="1" applyAlignment="1">
      <alignment horizontal="center"/>
    </xf>
    <xf numFmtId="0" fontId="4" fillId="2" borderId="1" xfId="0" applyFont="1" applyFill="1" applyBorder="1" applyAlignment="1">
      <alignment horizontal="center" vertical="center"/>
    </xf>
    <xf numFmtId="0" fontId="3" fillId="4" borderId="1"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13" borderId="0" xfId="0" applyFont="1" applyFill="1" applyAlignment="1">
      <alignment horizontal="center"/>
    </xf>
    <xf numFmtId="0" fontId="15" fillId="2" borderId="0" xfId="0" applyFont="1" applyFill="1" applyAlignment="1">
      <alignment horizontal="center" vertical="center"/>
    </xf>
    <xf numFmtId="0" fontId="3" fillId="0" borderId="0" xfId="0" applyFont="1" applyAlignment="1">
      <alignment horizontal="left" vertical="center" wrapText="1"/>
    </xf>
    <xf numFmtId="0" fontId="16" fillId="0" borderId="0" xfId="0" applyFont="1" applyAlignment="1">
      <alignment horizontal="left" vertical="center" wrapText="1"/>
    </xf>
    <xf numFmtId="0" fontId="4" fillId="2" borderId="0" xfId="0" applyFont="1" applyFill="1" applyAlignment="1">
      <alignment horizontal="center" vertical="center" wrapText="1"/>
    </xf>
    <xf numFmtId="0" fontId="3" fillId="14" borderId="0" xfId="0" applyFont="1" applyFill="1" applyAlignment="1">
      <alignment vertical="center"/>
    </xf>
    <xf numFmtId="0" fontId="3" fillId="14" borderId="0" xfId="0" applyFont="1" applyFill="1" applyAlignment="1">
      <alignment horizontal="left" vertical="center" wrapText="1"/>
    </xf>
    <xf numFmtId="0" fontId="3" fillId="5"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5" xfId="0" applyFont="1" applyFill="1" applyBorder="1" applyAlignment="1">
      <alignment horizontal="left" vertical="center"/>
    </xf>
    <xf numFmtId="0" fontId="3" fillId="14" borderId="1" xfId="0" applyFont="1" applyFill="1" applyBorder="1"/>
    <xf numFmtId="1" fontId="3" fillId="14" borderId="1" xfId="0" applyNumberFormat="1" applyFont="1" applyFill="1" applyBorder="1" applyAlignment="1">
      <alignment horizontal="center" vertical="center"/>
    </xf>
    <xf numFmtId="9" fontId="3" fillId="14" borderId="1" xfId="1" applyFont="1" applyFill="1" applyBorder="1" applyAlignment="1">
      <alignment horizontal="center" vertical="center"/>
    </xf>
    <xf numFmtId="0" fontId="3" fillId="14" borderId="6" xfId="0" applyFont="1" applyFill="1" applyBorder="1" applyAlignment="1">
      <alignment horizontal="left" vertical="center"/>
    </xf>
    <xf numFmtId="0" fontId="3" fillId="14" borderId="1" xfId="0" applyFont="1" applyFill="1" applyBorder="1" applyAlignment="1">
      <alignment horizontal="left" vertical="center"/>
    </xf>
    <xf numFmtId="0" fontId="10" fillId="14" borderId="3" xfId="0" applyFont="1" applyFill="1" applyBorder="1" applyAlignment="1">
      <alignment horizontal="left" vertical="top" wrapText="1"/>
    </xf>
    <xf numFmtId="0" fontId="10" fillId="14" borderId="4" xfId="0" applyFont="1" applyFill="1" applyBorder="1" applyAlignment="1">
      <alignment horizontal="left" vertical="top" wrapText="1"/>
    </xf>
    <xf numFmtId="0" fontId="10" fillId="14" borderId="9" xfId="0" applyFont="1" applyFill="1" applyBorder="1" applyAlignment="1">
      <alignment horizontal="left" vertical="top" wrapText="1"/>
    </xf>
    <xf numFmtId="0" fontId="10" fillId="14" borderId="16" xfId="0" applyFont="1" applyFill="1" applyBorder="1" applyAlignment="1">
      <alignment horizontal="left" vertical="top" wrapText="1"/>
    </xf>
    <xf numFmtId="0" fontId="10" fillId="14" borderId="17" xfId="0" applyFont="1" applyFill="1" applyBorder="1" applyAlignment="1">
      <alignment horizontal="left" vertical="top" wrapText="1"/>
    </xf>
    <xf numFmtId="0" fontId="10" fillId="14" borderId="18" xfId="0" applyFont="1" applyFill="1" applyBorder="1" applyAlignment="1">
      <alignment horizontal="left" vertical="top" wrapText="1"/>
    </xf>
    <xf numFmtId="0" fontId="0" fillId="13" borderId="10" xfId="0" applyFill="1" applyBorder="1"/>
    <xf numFmtId="0" fontId="0" fillId="13" borderId="12" xfId="0" applyFill="1" applyBorder="1"/>
    <xf numFmtId="0" fontId="0" fillId="13" borderId="15" xfId="0" applyFill="1" applyBorder="1"/>
    <xf numFmtId="0" fontId="12" fillId="13" borderId="2" xfId="0" applyFont="1" applyFill="1" applyBorder="1" applyAlignment="1">
      <alignment horizontal="center" vertical="center"/>
    </xf>
    <xf numFmtId="0" fontId="12" fillId="13" borderId="11" xfId="0" applyFont="1" applyFill="1" applyBorder="1" applyAlignment="1">
      <alignment horizontal="center" vertical="center"/>
    </xf>
    <xf numFmtId="0" fontId="13" fillId="14" borderId="1" xfId="0" applyFont="1" applyFill="1" applyBorder="1"/>
    <xf numFmtId="0" fontId="13" fillId="14" borderId="13" xfId="0" applyFont="1" applyFill="1" applyBorder="1"/>
    <xf numFmtId="0" fontId="0" fillId="15" borderId="10" xfId="0" applyFill="1" applyBorder="1"/>
    <xf numFmtId="0" fontId="0" fillId="15" borderId="12" xfId="0" applyFill="1" applyBorder="1"/>
    <xf numFmtId="0" fontId="0" fillId="15" borderId="15" xfId="0" applyFill="1" applyBorder="1"/>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horizontal="left" vertical="top" wrapText="1"/>
    </xf>
    <xf numFmtId="1"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right" vertical="center"/>
    </xf>
    <xf numFmtId="1" fontId="13" fillId="4" borderId="13" xfId="0" applyNumberFormat="1" applyFont="1" applyFill="1" applyBorder="1" applyAlignment="1">
      <alignment horizontal="right" vertical="center"/>
    </xf>
    <xf numFmtId="1" fontId="13" fillId="4" borderId="23" xfId="0" applyNumberFormat="1" applyFont="1" applyFill="1" applyBorder="1" applyAlignment="1">
      <alignment horizontal="center" vertical="center"/>
    </xf>
    <xf numFmtId="1" fontId="13" fillId="4" borderId="23" xfId="0" applyNumberFormat="1" applyFont="1" applyFill="1" applyBorder="1" applyAlignment="1">
      <alignment horizontal="right" vertical="center"/>
    </xf>
    <xf numFmtId="1" fontId="13" fillId="4" borderId="24" xfId="0" applyNumberFormat="1" applyFont="1" applyFill="1" applyBorder="1" applyAlignment="1">
      <alignment horizontal="right" vertical="center"/>
    </xf>
    <xf numFmtId="0" fontId="12" fillId="15" borderId="20" xfId="0" applyFont="1" applyFill="1" applyBorder="1" applyAlignment="1">
      <alignment horizontal="center" vertical="center"/>
    </xf>
    <xf numFmtId="0" fontId="12" fillId="15" borderId="21" xfId="0" applyFont="1" applyFill="1" applyBorder="1" applyAlignment="1">
      <alignment horizontal="center" vertical="center"/>
    </xf>
    <xf numFmtId="0" fontId="12" fillId="15" borderId="22" xfId="0" applyFont="1" applyFill="1" applyBorder="1" applyAlignment="1">
      <alignment horizontal="center" vertical="center"/>
    </xf>
    <xf numFmtId="0" fontId="0" fillId="16" borderId="10" xfId="0" applyFill="1" applyBorder="1"/>
    <xf numFmtId="0" fontId="0" fillId="16" borderId="12" xfId="0" applyFill="1" applyBorder="1"/>
    <xf numFmtId="0" fontId="0" fillId="16" borderId="15" xfId="0" applyFill="1" applyBorder="1"/>
    <xf numFmtId="0" fontId="12" fillId="16" borderId="20" xfId="0" applyFont="1" applyFill="1" applyBorder="1"/>
    <xf numFmtId="0" fontId="12" fillId="16" borderId="20" xfId="0" applyFont="1" applyFill="1" applyBorder="1" applyAlignment="1">
      <alignment horizontal="center" vertical="center"/>
    </xf>
    <xf numFmtId="0" fontId="12" fillId="16" borderId="25" xfId="0" applyFont="1" applyFill="1" applyBorder="1" applyAlignment="1">
      <alignment horizontal="center" vertical="center"/>
    </xf>
    <xf numFmtId="0" fontId="14" fillId="5" borderId="3" xfId="0" applyFont="1" applyFill="1" applyBorder="1" applyAlignment="1">
      <alignment horizontal="left" vertical="top" wrapText="1"/>
    </xf>
    <xf numFmtId="0" fontId="14" fillId="5" borderId="4" xfId="0" applyFont="1" applyFill="1" applyBorder="1" applyAlignment="1">
      <alignment horizontal="left" vertical="top" wrapText="1"/>
    </xf>
    <xf numFmtId="0" fontId="14" fillId="5" borderId="9"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8" xfId="0" applyFont="1" applyFill="1" applyBorder="1" applyAlignment="1">
      <alignment horizontal="left" vertical="top" wrapText="1"/>
    </xf>
  </cellXfs>
  <cellStyles count="3">
    <cellStyle name="Good" xfId="2" builtinId="26"/>
    <cellStyle name="Normal" xfId="0" builtinId="0"/>
    <cellStyle name="Percent" xfId="1" builtinId="5"/>
  </cellStyles>
  <dxfs count="0"/>
  <tableStyles count="0" defaultTableStyle="TableStyleMedium2" defaultPivotStyle="PivotStyleLight16"/>
  <colors>
    <mruColors>
      <color rgb="FFFFFFFF"/>
      <color rgb="FF548F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87656960355417"/>
          <c:y val="0.20567387372193763"/>
          <c:w val="0.40801416806099333"/>
          <c:h val="0.79432612627806232"/>
        </c:manualLayout>
      </c:layout>
      <c:doughnutChart>
        <c:varyColors val="1"/>
        <c:ser>
          <c:idx val="0"/>
          <c:order val="0"/>
          <c:tx>
            <c:strRef>
              <c:f>Scorecard!$P$2</c:f>
              <c:strCache>
                <c:ptCount val="1"/>
                <c:pt idx="0">
                  <c:v>Speedometer</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0C0B-466A-AC43-2A7B5B8E8255}"/>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0C0B-466A-AC43-2A7B5B8E825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C0B-466A-AC43-2A7B5B8E8255}"/>
              </c:ext>
            </c:extLst>
          </c:dPt>
          <c:dPt>
            <c:idx val="3"/>
            <c:bubble3D val="0"/>
            <c:spPr>
              <a:noFill/>
              <a:ln w="19050">
                <a:noFill/>
              </a:ln>
              <a:effectLst/>
            </c:spPr>
            <c:extLst>
              <c:ext xmlns:c16="http://schemas.microsoft.com/office/drawing/2014/chart" uri="{C3380CC4-5D6E-409C-BE32-E72D297353CC}">
                <c16:uniqueId val="{00000007-0C0B-466A-AC43-2A7B5B8E8255}"/>
              </c:ext>
            </c:extLst>
          </c:dPt>
          <c:val>
            <c:numRef>
              <c:f>Scorecard!$Q$4:$Q$7</c:f>
              <c:numCache>
                <c:formatCode>0</c:formatCode>
                <c:ptCount val="4"/>
                <c:pt idx="0">
                  <c:v>0</c:v>
                </c:pt>
                <c:pt idx="1">
                  <c:v>0</c:v>
                </c:pt>
                <c:pt idx="2">
                  <c:v>100</c:v>
                </c:pt>
                <c:pt idx="3" formatCode="General">
                  <c:v>100</c:v>
                </c:pt>
              </c:numCache>
            </c:numRef>
          </c:val>
          <c:extLst>
            <c:ext xmlns:c16="http://schemas.microsoft.com/office/drawing/2014/chart" uri="{C3380CC4-5D6E-409C-BE32-E72D297353CC}">
              <c16:uniqueId val="{00000022-0C0B-466A-AC43-2A7B5B8E8255}"/>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Scorecard!$R$3</c:f>
              <c:strCache>
                <c:ptCount val="1"/>
                <c:pt idx="0">
                  <c:v>Pointer</c:v>
                </c:pt>
              </c:strCache>
            </c:strRef>
          </c:tx>
          <c:spPr>
            <a:noFill/>
            <a:ln>
              <a:noFill/>
            </a:ln>
          </c:spPr>
          <c:dPt>
            <c:idx val="0"/>
            <c:bubble3D val="0"/>
            <c:spPr>
              <a:noFill/>
              <a:ln w="19050">
                <a:noFill/>
              </a:ln>
              <a:effectLst/>
            </c:spPr>
            <c:extLst>
              <c:ext xmlns:c16="http://schemas.microsoft.com/office/drawing/2014/chart" uri="{C3380CC4-5D6E-409C-BE32-E72D297353CC}">
                <c16:uniqueId val="{00000024-0C0B-466A-AC43-2A7B5B8E8255}"/>
              </c:ext>
            </c:extLst>
          </c:dPt>
          <c:dPt>
            <c:idx val="1"/>
            <c:bubble3D val="0"/>
            <c:spPr>
              <a:solidFill>
                <a:srgbClr val="7030A0"/>
              </a:solidFill>
              <a:ln w="19050">
                <a:noFill/>
              </a:ln>
              <a:effectLst/>
            </c:spPr>
            <c:extLst>
              <c:ext xmlns:c16="http://schemas.microsoft.com/office/drawing/2014/chart" uri="{C3380CC4-5D6E-409C-BE32-E72D297353CC}">
                <c16:uniqueId val="{00000026-0C0B-466A-AC43-2A7B5B8E8255}"/>
              </c:ext>
            </c:extLst>
          </c:dPt>
          <c:dPt>
            <c:idx val="2"/>
            <c:bubble3D val="0"/>
            <c:spPr>
              <a:noFill/>
              <a:ln w="19050">
                <a:noFill/>
              </a:ln>
              <a:effectLst/>
            </c:spPr>
            <c:extLst>
              <c:ext xmlns:c16="http://schemas.microsoft.com/office/drawing/2014/chart" uri="{C3380CC4-5D6E-409C-BE32-E72D297353CC}">
                <c16:uniqueId val="{00000028-0C0B-466A-AC43-2A7B5B8E8255}"/>
              </c:ext>
            </c:extLst>
          </c:dPt>
          <c:val>
            <c:numRef>
              <c:f>Scorecard!$R$4:$R$6</c:f>
              <c:numCache>
                <c:formatCode>0.000000</c:formatCode>
                <c:ptCount val="3"/>
                <c:pt idx="0">
                  <c:v>29.166666666666664</c:v>
                </c:pt>
                <c:pt idx="1">
                  <c:v>2</c:v>
                </c:pt>
                <c:pt idx="2">
                  <c:v>170.83333333333334</c:v>
                </c:pt>
              </c:numCache>
            </c:numRef>
          </c:val>
          <c:extLst>
            <c:ext xmlns:c16="http://schemas.microsoft.com/office/drawing/2014/chart" uri="{C3380CC4-5D6E-409C-BE32-E72D297353CC}">
              <c16:uniqueId val="{00000029-0C0B-466A-AC43-2A7B5B8E8255}"/>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50347015949683"/>
          <c:y val="0.23596055898418106"/>
          <c:w val="0.38432385745769476"/>
          <c:h val="0.76033822799177131"/>
        </c:manualLayout>
      </c:layout>
      <c:doughnutChart>
        <c:varyColors val="1"/>
        <c:ser>
          <c:idx val="0"/>
          <c:order val="0"/>
          <c:tx>
            <c:strRef>
              <c:f>Scorecard!$P$2</c:f>
              <c:strCache>
                <c:ptCount val="1"/>
                <c:pt idx="0">
                  <c:v>Speedometer</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52D0-45F5-959A-C15AD6C525FD}"/>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52D0-45F5-959A-C15AD6C525FD}"/>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52D0-45F5-959A-C15AD6C525FD}"/>
              </c:ext>
            </c:extLst>
          </c:dPt>
          <c:dPt>
            <c:idx val="3"/>
            <c:bubble3D val="0"/>
            <c:spPr>
              <a:noFill/>
              <a:ln w="19050">
                <a:noFill/>
              </a:ln>
              <a:effectLst/>
            </c:spPr>
            <c:extLst>
              <c:ext xmlns:c16="http://schemas.microsoft.com/office/drawing/2014/chart" uri="{C3380CC4-5D6E-409C-BE32-E72D297353CC}">
                <c16:uniqueId val="{00000007-52D0-45F5-959A-C15AD6C525FD}"/>
              </c:ext>
            </c:extLst>
          </c:dPt>
          <c:val>
            <c:numRef>
              <c:f>Scorecard!$Q$8:$Q$11</c:f>
              <c:numCache>
                <c:formatCode>0</c:formatCode>
                <c:ptCount val="4"/>
                <c:pt idx="0">
                  <c:v>0</c:v>
                </c:pt>
                <c:pt idx="1">
                  <c:v>0</c:v>
                </c:pt>
                <c:pt idx="2">
                  <c:v>100</c:v>
                </c:pt>
                <c:pt idx="3" formatCode="General">
                  <c:v>100</c:v>
                </c:pt>
              </c:numCache>
            </c:numRef>
          </c:val>
          <c:extLst>
            <c:ext xmlns:c16="http://schemas.microsoft.com/office/drawing/2014/chart" uri="{C3380CC4-5D6E-409C-BE32-E72D297353CC}">
              <c16:uniqueId val="{00000022-52D0-45F5-959A-C15AD6C525FD}"/>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Scorecard!$R$3</c:f>
              <c:strCache>
                <c:ptCount val="1"/>
                <c:pt idx="0">
                  <c:v>Pointer</c:v>
                </c:pt>
              </c:strCache>
            </c:strRef>
          </c:tx>
          <c:spPr>
            <a:noFill/>
            <a:ln>
              <a:noFill/>
            </a:ln>
          </c:spPr>
          <c:dPt>
            <c:idx val="0"/>
            <c:bubble3D val="0"/>
            <c:spPr>
              <a:noFill/>
              <a:ln w="19050">
                <a:noFill/>
              </a:ln>
              <a:effectLst/>
            </c:spPr>
            <c:extLst>
              <c:ext xmlns:c16="http://schemas.microsoft.com/office/drawing/2014/chart" uri="{C3380CC4-5D6E-409C-BE32-E72D297353CC}">
                <c16:uniqueId val="{00000024-52D0-45F5-959A-C15AD6C525FD}"/>
              </c:ext>
            </c:extLst>
          </c:dPt>
          <c:dPt>
            <c:idx val="1"/>
            <c:bubble3D val="0"/>
            <c:spPr>
              <a:solidFill>
                <a:srgbClr val="7030A0"/>
              </a:solidFill>
              <a:ln w="19050">
                <a:solidFill>
                  <a:srgbClr val="7030A0"/>
                </a:solidFill>
              </a:ln>
              <a:effectLst/>
            </c:spPr>
            <c:extLst>
              <c:ext xmlns:c16="http://schemas.microsoft.com/office/drawing/2014/chart" uri="{C3380CC4-5D6E-409C-BE32-E72D297353CC}">
                <c16:uniqueId val="{00000026-52D0-45F5-959A-C15AD6C525FD}"/>
              </c:ext>
            </c:extLst>
          </c:dPt>
          <c:dPt>
            <c:idx val="2"/>
            <c:bubble3D val="0"/>
            <c:spPr>
              <a:noFill/>
              <a:ln w="19050">
                <a:noFill/>
              </a:ln>
              <a:effectLst/>
            </c:spPr>
            <c:extLst>
              <c:ext xmlns:c16="http://schemas.microsoft.com/office/drawing/2014/chart" uri="{C3380CC4-5D6E-409C-BE32-E72D297353CC}">
                <c16:uniqueId val="{00000028-52D0-45F5-959A-C15AD6C525FD}"/>
              </c:ext>
            </c:extLst>
          </c:dPt>
          <c:val>
            <c:numRef>
              <c:f>Scorecard!$R$9:$R$11</c:f>
              <c:numCache>
                <c:formatCode>0.000000</c:formatCode>
                <c:ptCount val="3"/>
                <c:pt idx="0">
                  <c:v>23.5</c:v>
                </c:pt>
                <c:pt idx="1">
                  <c:v>2</c:v>
                </c:pt>
                <c:pt idx="2">
                  <c:v>176.5</c:v>
                </c:pt>
              </c:numCache>
            </c:numRef>
          </c:val>
          <c:extLst>
            <c:ext xmlns:c16="http://schemas.microsoft.com/office/drawing/2014/chart" uri="{C3380CC4-5D6E-409C-BE32-E72D297353CC}">
              <c16:uniqueId val="{00000029-52D0-45F5-959A-C15AD6C525F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29954247522343"/>
          <c:y val="0.2290925563238605"/>
          <c:w val="0.4091275475811425"/>
          <c:h val="0.76010498687664041"/>
        </c:manualLayout>
      </c:layout>
      <c:doughnutChart>
        <c:varyColors val="1"/>
        <c:ser>
          <c:idx val="0"/>
          <c:order val="0"/>
          <c:tx>
            <c:strRef>
              <c:f>Scorecard!$P$2</c:f>
              <c:strCache>
                <c:ptCount val="1"/>
                <c:pt idx="0">
                  <c:v>Speedometer</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EBE9-4D42-8AAC-10B640456E50}"/>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EBE9-4D42-8AAC-10B640456E50}"/>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EBE9-4D42-8AAC-10B640456E50}"/>
              </c:ext>
            </c:extLst>
          </c:dPt>
          <c:dPt>
            <c:idx val="3"/>
            <c:bubble3D val="0"/>
            <c:spPr>
              <a:noFill/>
              <a:ln w="19050">
                <a:noFill/>
              </a:ln>
              <a:effectLst/>
            </c:spPr>
            <c:extLst>
              <c:ext xmlns:c16="http://schemas.microsoft.com/office/drawing/2014/chart" uri="{C3380CC4-5D6E-409C-BE32-E72D297353CC}">
                <c16:uniqueId val="{00000007-EBE9-4D42-8AAC-10B640456E50}"/>
              </c:ext>
            </c:extLst>
          </c:dPt>
          <c:val>
            <c:numRef>
              <c:f>Scorecard!$Q$12:$Q$15</c:f>
              <c:numCache>
                <c:formatCode>0</c:formatCode>
                <c:ptCount val="4"/>
                <c:pt idx="0">
                  <c:v>0</c:v>
                </c:pt>
                <c:pt idx="1">
                  <c:v>100</c:v>
                </c:pt>
                <c:pt idx="2">
                  <c:v>0</c:v>
                </c:pt>
                <c:pt idx="3" formatCode="General">
                  <c:v>100</c:v>
                </c:pt>
              </c:numCache>
            </c:numRef>
          </c:val>
          <c:extLst>
            <c:ext xmlns:c16="http://schemas.microsoft.com/office/drawing/2014/chart" uri="{C3380CC4-5D6E-409C-BE32-E72D297353CC}">
              <c16:uniqueId val="{00000022-EBE9-4D42-8AAC-10B640456E50}"/>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Scorecard!$R$3</c:f>
              <c:strCache>
                <c:ptCount val="1"/>
                <c:pt idx="0">
                  <c:v>Pointer</c:v>
                </c:pt>
              </c:strCache>
            </c:strRef>
          </c:tx>
          <c:dPt>
            <c:idx val="0"/>
            <c:bubble3D val="0"/>
            <c:spPr>
              <a:noFill/>
              <a:ln w="19050">
                <a:noFill/>
              </a:ln>
              <a:effectLst/>
            </c:spPr>
            <c:extLst>
              <c:ext xmlns:c16="http://schemas.microsoft.com/office/drawing/2014/chart" uri="{C3380CC4-5D6E-409C-BE32-E72D297353CC}">
                <c16:uniqueId val="{00000024-EBE9-4D42-8AAC-10B640456E50}"/>
              </c:ext>
            </c:extLst>
          </c:dPt>
          <c:dPt>
            <c:idx val="1"/>
            <c:bubble3D val="0"/>
            <c:spPr>
              <a:solidFill>
                <a:srgbClr val="7030A0"/>
              </a:solidFill>
              <a:ln w="0">
                <a:solidFill>
                  <a:srgbClr val="7030A0"/>
                </a:solidFill>
              </a:ln>
              <a:effectLst/>
            </c:spPr>
            <c:extLst>
              <c:ext xmlns:c16="http://schemas.microsoft.com/office/drawing/2014/chart" uri="{C3380CC4-5D6E-409C-BE32-E72D297353CC}">
                <c16:uniqueId val="{00000026-EBE9-4D42-8AAC-10B640456E50}"/>
              </c:ext>
            </c:extLst>
          </c:dPt>
          <c:dPt>
            <c:idx val="2"/>
            <c:bubble3D val="0"/>
            <c:spPr>
              <a:noFill/>
              <a:ln w="19050">
                <a:noFill/>
              </a:ln>
              <a:effectLst/>
            </c:spPr>
            <c:extLst>
              <c:ext xmlns:c16="http://schemas.microsoft.com/office/drawing/2014/chart" uri="{C3380CC4-5D6E-409C-BE32-E72D297353CC}">
                <c16:uniqueId val="{00000028-EBE9-4D42-8AAC-10B640456E50}"/>
              </c:ext>
            </c:extLst>
          </c:dPt>
          <c:val>
            <c:numRef>
              <c:f>Scorecard!$R$14:$R$16</c:f>
              <c:numCache>
                <c:formatCode>0.000000</c:formatCode>
                <c:ptCount val="3"/>
                <c:pt idx="0">
                  <c:v>22.4375</c:v>
                </c:pt>
                <c:pt idx="1">
                  <c:v>2</c:v>
                </c:pt>
                <c:pt idx="2">
                  <c:v>177.5625</c:v>
                </c:pt>
              </c:numCache>
            </c:numRef>
          </c:val>
          <c:extLst>
            <c:ext xmlns:c16="http://schemas.microsoft.com/office/drawing/2014/chart" uri="{C3380CC4-5D6E-409C-BE32-E72D297353CC}">
              <c16:uniqueId val="{00000029-EBE9-4D42-8AAC-10B640456E50}"/>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20162332651093"/>
          <c:y val="0.24507237121252384"/>
          <c:w val="0.45159649218566167"/>
          <c:h val="0.75328530367331936"/>
        </c:manualLayout>
      </c:layout>
      <c:doughnutChart>
        <c:varyColors val="1"/>
        <c:ser>
          <c:idx val="0"/>
          <c:order val="0"/>
          <c:tx>
            <c:strRef>
              <c:f>Scorecard!$P$2</c:f>
              <c:strCache>
                <c:ptCount val="1"/>
                <c:pt idx="0">
                  <c:v>Speedometer</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8318-4FCF-921F-A4CBC35FE68B}"/>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8318-4FCF-921F-A4CBC35FE68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8318-4FCF-921F-A4CBC35FE68B}"/>
              </c:ext>
            </c:extLst>
          </c:dPt>
          <c:dPt>
            <c:idx val="3"/>
            <c:bubble3D val="0"/>
            <c:spPr>
              <a:noFill/>
              <a:ln w="19050">
                <a:noFill/>
              </a:ln>
              <a:effectLst/>
            </c:spPr>
            <c:extLst>
              <c:ext xmlns:c16="http://schemas.microsoft.com/office/drawing/2014/chart" uri="{C3380CC4-5D6E-409C-BE32-E72D297353CC}">
                <c16:uniqueId val="{00000007-8318-4FCF-921F-A4CBC35FE68B}"/>
              </c:ext>
            </c:extLst>
          </c:dPt>
          <c:val>
            <c:numRef>
              <c:f>Scorecard!$Q$16:$Q$19</c:f>
              <c:numCache>
                <c:formatCode>0</c:formatCode>
                <c:ptCount val="4"/>
                <c:pt idx="0">
                  <c:v>0</c:v>
                </c:pt>
                <c:pt idx="1">
                  <c:v>0</c:v>
                </c:pt>
                <c:pt idx="2">
                  <c:v>100</c:v>
                </c:pt>
                <c:pt idx="3" formatCode="General">
                  <c:v>100</c:v>
                </c:pt>
              </c:numCache>
            </c:numRef>
          </c:val>
          <c:extLst>
            <c:ext xmlns:c16="http://schemas.microsoft.com/office/drawing/2014/chart" uri="{C3380CC4-5D6E-409C-BE32-E72D297353CC}">
              <c16:uniqueId val="{00000022-8318-4FCF-921F-A4CBC35FE68B}"/>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Scorecard!$R$3</c:f>
              <c:strCache>
                <c:ptCount val="1"/>
                <c:pt idx="0">
                  <c:v>Pointer</c:v>
                </c:pt>
              </c:strCache>
            </c:strRef>
          </c:tx>
          <c:dPt>
            <c:idx val="0"/>
            <c:bubble3D val="0"/>
            <c:spPr>
              <a:noFill/>
              <a:ln w="19050">
                <a:noFill/>
              </a:ln>
              <a:effectLst/>
            </c:spPr>
            <c:extLst>
              <c:ext xmlns:c16="http://schemas.microsoft.com/office/drawing/2014/chart" uri="{C3380CC4-5D6E-409C-BE32-E72D297353CC}">
                <c16:uniqueId val="{00000024-8318-4FCF-921F-A4CBC35FE68B}"/>
              </c:ext>
            </c:extLst>
          </c:dPt>
          <c:dPt>
            <c:idx val="1"/>
            <c:bubble3D val="0"/>
            <c:spPr>
              <a:solidFill>
                <a:srgbClr val="7030A0"/>
              </a:solidFill>
              <a:ln w="0">
                <a:solidFill>
                  <a:srgbClr val="7030A0"/>
                </a:solidFill>
              </a:ln>
              <a:effectLst/>
            </c:spPr>
            <c:extLst>
              <c:ext xmlns:c16="http://schemas.microsoft.com/office/drawing/2014/chart" uri="{C3380CC4-5D6E-409C-BE32-E72D297353CC}">
                <c16:uniqueId val="{00000026-8318-4FCF-921F-A4CBC35FE68B}"/>
              </c:ext>
            </c:extLst>
          </c:dPt>
          <c:dPt>
            <c:idx val="2"/>
            <c:bubble3D val="0"/>
            <c:spPr>
              <a:noFill/>
              <a:ln w="19050">
                <a:noFill/>
              </a:ln>
              <a:effectLst/>
            </c:spPr>
            <c:extLst>
              <c:ext xmlns:c16="http://schemas.microsoft.com/office/drawing/2014/chart" uri="{C3380CC4-5D6E-409C-BE32-E72D297353CC}">
                <c16:uniqueId val="{00000028-8318-4FCF-921F-A4CBC35FE68B}"/>
              </c:ext>
            </c:extLst>
          </c:dPt>
          <c:val>
            <c:numRef>
              <c:f>Scorecard!$R$21:$R$23</c:f>
              <c:numCache>
                <c:formatCode>0.000000</c:formatCode>
                <c:ptCount val="3"/>
                <c:pt idx="0">
                  <c:v>25.928571428571427</c:v>
                </c:pt>
                <c:pt idx="1">
                  <c:v>2</c:v>
                </c:pt>
                <c:pt idx="2">
                  <c:v>174.07142857142858</c:v>
                </c:pt>
              </c:numCache>
            </c:numRef>
          </c:val>
          <c:extLst>
            <c:ext xmlns:c16="http://schemas.microsoft.com/office/drawing/2014/chart" uri="{C3380CC4-5D6E-409C-BE32-E72D297353CC}">
              <c16:uniqueId val="{00000029-8318-4FCF-921F-A4CBC35FE68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Scorecard!$T$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1</xdr:col>
      <xdr:colOff>19050</xdr:colOff>
      <xdr:row>2</xdr:row>
      <xdr:rowOff>189707</xdr:rowOff>
    </xdr:to>
    <xdr:pic>
      <xdr:nvPicPr>
        <xdr:cNvPr id="3" name="Picture 2">
          <a:extLst>
            <a:ext uri="{FF2B5EF4-FFF2-40B4-BE49-F238E27FC236}">
              <a16:creationId xmlns:a16="http://schemas.microsoft.com/office/drawing/2014/main" id="{AE66735B-6018-4118-8D3B-88BE3F398D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609600" cy="599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74840</xdr:colOff>
      <xdr:row>14</xdr:row>
      <xdr:rowOff>219075</xdr:rowOff>
    </xdr:from>
    <xdr:to>
      <xdr:col>1</xdr:col>
      <xdr:colOff>428625</xdr:colOff>
      <xdr:row>22</xdr:row>
      <xdr:rowOff>209550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4840" y="4057650"/>
          <a:ext cx="353785" cy="212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600" b="1">
              <a:solidFill>
                <a:srgbClr val="FFFFFF"/>
              </a:solidFill>
              <a:latin typeface="Century Gothic" panose="020B0502020202020204" pitchFamily="34" charset="0"/>
            </a:rPr>
            <a:t>Change Process</a:t>
          </a:r>
          <a:endParaRPr lang="en-US" sz="1100" b="1">
            <a:solidFill>
              <a:srgbClr val="FFFFFF"/>
            </a:solidFill>
            <a:latin typeface="Century Gothic" panose="020B0502020202020204" pitchFamily="34" charset="0"/>
          </a:endParaRPr>
        </a:p>
      </xdr:txBody>
    </xdr:sp>
    <xdr:clientData/>
  </xdr:twoCellAnchor>
  <xdr:twoCellAnchor>
    <xdr:from>
      <xdr:col>11</xdr:col>
      <xdr:colOff>0</xdr:colOff>
      <xdr:row>15</xdr:row>
      <xdr:rowOff>24049</xdr:rowOff>
    </xdr:from>
    <xdr:to>
      <xdr:col>11</xdr:col>
      <xdr:colOff>619125</xdr:colOff>
      <xdr:row>22</xdr:row>
      <xdr:rowOff>9525</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067800" y="4205524"/>
          <a:ext cx="619125" cy="193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600" b="1">
              <a:solidFill>
                <a:srgbClr val="FFFFFF"/>
              </a:solidFill>
              <a:latin typeface="Century Gothic" panose="020B0502020202020204" pitchFamily="34" charset="0"/>
            </a:rPr>
            <a:t>Indirect Impact</a:t>
          </a:r>
          <a:endParaRPr lang="en-US" sz="1100" b="1">
            <a:solidFill>
              <a:srgbClr val="FFFFFF"/>
            </a:solidFill>
            <a:latin typeface="Century Gothic" panose="020B0502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361950</xdr:colOff>
          <xdr:row>0</xdr:row>
          <xdr:rowOff>38100</xdr:rowOff>
        </xdr:from>
        <xdr:to>
          <xdr:col>5</xdr:col>
          <xdr:colOff>381000</xdr:colOff>
          <xdr:row>2</xdr:row>
          <xdr:rowOff>38100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Q1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0</xdr:row>
          <xdr:rowOff>180975</xdr:rowOff>
        </xdr:from>
        <xdr:to>
          <xdr:col>5</xdr:col>
          <xdr:colOff>295275</xdr:colOff>
          <xdr:row>1</xdr:row>
          <xdr:rowOff>180975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Q2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0</xdr:row>
          <xdr:rowOff>180975</xdr:rowOff>
        </xdr:from>
        <xdr:to>
          <xdr:col>6</xdr:col>
          <xdr:colOff>200025</xdr:colOff>
          <xdr:row>1</xdr:row>
          <xdr:rowOff>180975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200025</xdr:rowOff>
        </xdr:from>
        <xdr:to>
          <xdr:col>7</xdr:col>
          <xdr:colOff>342900</xdr:colOff>
          <xdr:row>1</xdr:row>
          <xdr:rowOff>200025</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Q4</a:t>
              </a:r>
            </a:p>
          </xdr:txBody>
        </xdr:sp>
        <xdr:clientData/>
      </xdr:twoCellAnchor>
    </mc:Choice>
    <mc:Fallback/>
  </mc:AlternateContent>
  <xdr:twoCellAnchor>
    <xdr:from>
      <xdr:col>1</xdr:col>
      <xdr:colOff>104775</xdr:colOff>
      <xdr:row>4</xdr:row>
      <xdr:rowOff>13606</xdr:rowOff>
    </xdr:from>
    <xdr:to>
      <xdr:col>1</xdr:col>
      <xdr:colOff>458560</xdr:colOff>
      <xdr:row>13</xdr:row>
      <xdr:rowOff>4988</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81668" y="1115785"/>
          <a:ext cx="353785" cy="2576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600" b="1">
              <a:solidFill>
                <a:srgbClr val="FFFFFF"/>
              </a:solidFill>
              <a:latin typeface="Century Gothic" panose="020B0502020202020204" pitchFamily="34" charset="0"/>
            </a:rPr>
            <a:t>Financial</a:t>
          </a:r>
          <a:endParaRPr lang="en-US" sz="1100" b="1">
            <a:solidFill>
              <a:srgbClr val="FFFFFF"/>
            </a:solidFill>
            <a:latin typeface="Century Gothic" panose="020B0502020202020204" pitchFamily="34" charset="0"/>
          </a:endParaRPr>
        </a:p>
      </xdr:txBody>
    </xdr:sp>
    <xdr:clientData/>
  </xdr:twoCellAnchor>
  <xdr:twoCellAnchor>
    <xdr:from>
      <xdr:col>10</xdr:col>
      <xdr:colOff>581025</xdr:colOff>
      <xdr:row>5</xdr:row>
      <xdr:rowOff>62149</xdr:rowOff>
    </xdr:from>
    <xdr:to>
      <xdr:col>11</xdr:col>
      <xdr:colOff>590550</xdr:colOff>
      <xdr:row>12</xdr:row>
      <xdr:rowOff>95250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9039225" y="1262299"/>
          <a:ext cx="619125" cy="1938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1600" b="1">
              <a:solidFill>
                <a:srgbClr val="FFFFFF"/>
              </a:solidFill>
              <a:latin typeface="Century Gothic" panose="020B0502020202020204" pitchFamily="34" charset="0"/>
            </a:rPr>
            <a:t>Stakeholders</a:t>
          </a:r>
          <a:endParaRPr lang="en-US" sz="1100" b="1">
            <a:solidFill>
              <a:srgbClr val="FFFFFF"/>
            </a:solidFill>
            <a:latin typeface="Century Gothic" panose="020B0502020202020204" pitchFamily="34" charset="0"/>
          </a:endParaRPr>
        </a:p>
      </xdr:txBody>
    </xdr:sp>
    <xdr:clientData/>
  </xdr:twoCellAnchor>
  <xdr:twoCellAnchor>
    <xdr:from>
      <xdr:col>2</xdr:col>
      <xdr:colOff>22224</xdr:colOff>
      <xdr:row>4</xdr:row>
      <xdr:rowOff>6351</xdr:rowOff>
    </xdr:from>
    <xdr:to>
      <xdr:col>6</xdr:col>
      <xdr:colOff>15875</xdr:colOff>
      <xdr:row>11</xdr:row>
      <xdr:rowOff>6350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561974</xdr:colOff>
      <xdr:row>4</xdr:row>
      <xdr:rowOff>9524</xdr:rowOff>
    </xdr:from>
    <xdr:to>
      <xdr:col>16</xdr:col>
      <xdr:colOff>9525</xdr:colOff>
      <xdr:row>10</xdr:row>
      <xdr:rowOff>266699</xdr:rowOff>
    </xdr:to>
    <xdr:graphicFrame macro="">
      <xdr:nvGraphicFramePr>
        <xdr:cNvPr id="4" name="Char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342900</xdr:colOff>
      <xdr:row>4</xdr:row>
      <xdr:rowOff>9525</xdr:rowOff>
    </xdr:from>
    <xdr:to>
      <xdr:col>15</xdr:col>
      <xdr:colOff>219081</xdr:colOff>
      <xdr:row>5</xdr:row>
      <xdr:rowOff>104779</xdr:rowOff>
    </xdr:to>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91725" y="1095375"/>
          <a:ext cx="1438281" cy="361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44450</xdr:colOff>
      <xdr:row>14</xdr:row>
      <xdr:rowOff>57149</xdr:rowOff>
    </xdr:from>
    <xdr:to>
      <xdr:col>6</xdr:col>
      <xdr:colOff>44450</xdr:colOff>
      <xdr:row>21</xdr:row>
      <xdr:rowOff>47624</xdr:rowOff>
    </xdr:to>
    <xdr:graphicFrame macro="">
      <xdr:nvGraphicFramePr>
        <xdr:cNvPr id="6" name="Chart 1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952500</xdr:colOff>
      <xdr:row>14</xdr:row>
      <xdr:rowOff>82550</xdr:rowOff>
    </xdr:from>
    <xdr:to>
      <xdr:col>4</xdr:col>
      <xdr:colOff>123831</xdr:colOff>
      <xdr:row>15</xdr:row>
      <xdr:rowOff>177804</xdr:rowOff>
    </xdr:to>
    <xdr:pic>
      <xdr:nvPicPr>
        <xdr:cNvPr id="21" name="Picture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1800" y="4108450"/>
          <a:ext cx="1546231" cy="361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9525</xdr:colOff>
      <xdr:row>13</xdr:row>
      <xdr:rowOff>295274</xdr:rowOff>
    </xdr:from>
    <xdr:to>
      <xdr:col>16</xdr:col>
      <xdr:colOff>9526</xdr:colOff>
      <xdr:row>21</xdr:row>
      <xdr:rowOff>0</xdr:rowOff>
    </xdr:to>
    <xdr:graphicFrame macro="">
      <xdr:nvGraphicFramePr>
        <xdr:cNvPr id="7" name="Chart 14">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400050</xdr:colOff>
      <xdr:row>14</xdr:row>
      <xdr:rowOff>85725</xdr:rowOff>
    </xdr:from>
    <xdr:to>
      <xdr:col>15</xdr:col>
      <xdr:colOff>276231</xdr:colOff>
      <xdr:row>15</xdr:row>
      <xdr:rowOff>180979</xdr:rowOff>
    </xdr:to>
    <xdr:pic>
      <xdr:nvPicPr>
        <xdr:cNvPr id="24" name="Pictur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48875" y="4057650"/>
          <a:ext cx="1438281" cy="361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327195</xdr:colOff>
      <xdr:row>9</xdr:row>
      <xdr:rowOff>177800</xdr:rowOff>
    </xdr:from>
    <xdr:to>
      <xdr:col>4</xdr:col>
      <xdr:colOff>365125</xdr:colOff>
      <xdr:row>10</xdr:row>
      <xdr:rowOff>187332</xdr:rowOff>
    </xdr:to>
    <xdr:sp macro="" textlink="Scorecard!R20">
      <xdr:nvSpPr>
        <xdr:cNvPr id="25" name="TextBox 24">
          <a:extLst>
            <a:ext uri="{FF2B5EF4-FFF2-40B4-BE49-F238E27FC236}">
              <a16:creationId xmlns:a16="http://schemas.microsoft.com/office/drawing/2014/main" id="{00000000-0008-0000-0000-000019000000}"/>
            </a:ext>
          </a:extLst>
        </xdr:cNvPr>
        <xdr:cNvSpPr txBox="1"/>
      </xdr:nvSpPr>
      <xdr:spPr>
        <a:xfrm>
          <a:off x="2809468" y="2561936"/>
          <a:ext cx="678702" cy="26930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F6EEE61-275A-4E17-A1E2-18BA23834853}"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 </a:t>
          </a:fld>
          <a:endParaRPr kumimoji="0" lang="en-US" sz="24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clientData/>
  </xdr:twoCellAnchor>
  <xdr:twoCellAnchor>
    <xdr:from>
      <xdr:col>12</xdr:col>
      <xdr:colOff>571501</xdr:colOff>
      <xdr:row>9</xdr:row>
      <xdr:rowOff>90717</xdr:rowOff>
    </xdr:from>
    <xdr:to>
      <xdr:col>15</xdr:col>
      <xdr:colOff>498929</xdr:colOff>
      <xdr:row>10</xdr:row>
      <xdr:rowOff>109409</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9620251" y="2444753"/>
          <a:ext cx="2104571" cy="263620"/>
          <a:chOff x="10044545" y="2474961"/>
          <a:chExt cx="2207035" cy="278354"/>
        </a:xfrm>
      </xdr:grpSpPr>
      <xdr:sp macro="" textlink="Scorecard!T7">
        <xdr:nvSpPr>
          <xdr:cNvPr id="32" name="TextBox 31">
            <a:extLst>
              <a:ext uri="{FF2B5EF4-FFF2-40B4-BE49-F238E27FC236}">
                <a16:creationId xmlns:a16="http://schemas.microsoft.com/office/drawing/2014/main" id="{00000000-0008-0000-0000-000020000000}"/>
              </a:ext>
            </a:extLst>
          </xdr:cNvPr>
          <xdr:cNvSpPr txBox="1"/>
        </xdr:nvSpPr>
        <xdr:spPr>
          <a:xfrm>
            <a:off x="11079856" y="2484004"/>
            <a:ext cx="647863" cy="2693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43590B-8DBC-44A4-A601-DD716C7F0F32}" type="TxLink">
              <a:rPr kumimoji="0" lang="en-US" sz="1100" b="0" i="0" u="none" strike="noStrike" kern="0" cap="none" spc="0" normalizeH="0" baseline="0" noProof="0">
                <a:ln>
                  <a:noFill/>
                </a:ln>
                <a:solidFill>
                  <a:srgbClr val="2E3738"/>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Q1</a:t>
            </a:fld>
            <a:endParaRPr kumimoji="0" lang="en-US" sz="1800" b="1" i="0" u="none" strike="noStrike" kern="0" cap="none" spc="0" normalizeH="0" baseline="0" noProof="0">
              <a:ln>
                <a:noFill/>
              </a:ln>
              <a:solidFill>
                <a:srgbClr val="0070C0"/>
              </a:solidFill>
              <a:effectLst/>
              <a:uLnTx/>
              <a:uFillTx/>
              <a:latin typeface="Calibri" panose="020F0502020204030204"/>
              <a:ea typeface="+mn-ea"/>
              <a:cs typeface="+mn-cs"/>
            </a:endParaRPr>
          </a:p>
        </xdr:txBody>
      </xdr:sp>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0044545" y="2484004"/>
            <a:ext cx="1349716" cy="269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0" u="none" strike="noStrike">
                <a:solidFill>
                  <a:srgbClr val="2E3738"/>
                </a:solidFill>
                <a:latin typeface="Century Gothic"/>
                <a:ea typeface="+mn-ea"/>
                <a:cs typeface="+mn-cs"/>
              </a:rPr>
              <a:t>Overall Status in</a:t>
            </a:r>
          </a:p>
        </xdr:txBody>
      </xdr:sp>
      <xdr:sp macro="" textlink="Scorecard!O9">
        <xdr:nvSpPr>
          <xdr:cNvPr id="41" name="TextBox 40">
            <a:extLst>
              <a:ext uri="{FF2B5EF4-FFF2-40B4-BE49-F238E27FC236}">
                <a16:creationId xmlns:a16="http://schemas.microsoft.com/office/drawing/2014/main" id="{00000000-0008-0000-0000-000029000000}"/>
              </a:ext>
            </a:extLst>
          </xdr:cNvPr>
          <xdr:cNvSpPr txBox="1"/>
        </xdr:nvSpPr>
        <xdr:spPr>
          <a:xfrm>
            <a:off x="11510819" y="2474961"/>
            <a:ext cx="740761" cy="27835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50C50814-2F4D-44ED-B481-2CDD42FB838D}"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3.000</a:t>
            </a:fld>
            <a:endParaRPr kumimoji="0" lang="en-US" sz="24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grpSp>
    <xdr:clientData/>
  </xdr:twoCellAnchor>
  <xdr:twoCellAnchor>
    <xdr:from>
      <xdr:col>13</xdr:col>
      <xdr:colOff>101601</xdr:colOff>
      <xdr:row>19</xdr:row>
      <xdr:rowOff>54430</xdr:rowOff>
    </xdr:from>
    <xdr:to>
      <xdr:col>15</xdr:col>
      <xdr:colOff>789216</xdr:colOff>
      <xdr:row>20</xdr:row>
      <xdr:rowOff>60327</xdr:rowOff>
    </xdr:to>
    <xdr:grpSp>
      <xdr:nvGrpSpPr>
        <xdr:cNvPr id="22" name="Group 21">
          <a:extLst>
            <a:ext uri="{FF2B5EF4-FFF2-40B4-BE49-F238E27FC236}">
              <a16:creationId xmlns:a16="http://schemas.microsoft.com/office/drawing/2014/main" id="{00000000-0008-0000-0000-000016000000}"/>
            </a:ext>
          </a:extLst>
        </xdr:cNvPr>
        <xdr:cNvGrpSpPr/>
      </xdr:nvGrpSpPr>
      <xdr:grpSpPr>
        <a:xfrm>
          <a:off x="9762672" y="5374823"/>
          <a:ext cx="2252437" cy="278040"/>
          <a:chOff x="10215418" y="5417373"/>
          <a:chExt cx="2326867" cy="277134"/>
        </a:xfrm>
      </xdr:grpSpPr>
      <xdr:sp macro="" textlink="Scorecard!O21">
        <xdr:nvSpPr>
          <xdr:cNvPr id="43" name="TextBox 42">
            <a:extLst>
              <a:ext uri="{FF2B5EF4-FFF2-40B4-BE49-F238E27FC236}">
                <a16:creationId xmlns:a16="http://schemas.microsoft.com/office/drawing/2014/main" id="{00000000-0008-0000-0000-00002B000000}"/>
              </a:ext>
            </a:extLst>
          </xdr:cNvPr>
          <xdr:cNvSpPr txBox="1"/>
        </xdr:nvSpPr>
        <xdr:spPr>
          <a:xfrm>
            <a:off x="11673526" y="5417373"/>
            <a:ext cx="868759" cy="27713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E6CEA019-5C4B-4E1C-B8BE-B70814C79085}"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3.286</a:t>
            </a:fld>
            <a:endParaRPr kumimoji="0" lang="en-US" sz="32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sp macro="" textlink="Scorecard!T7">
        <xdr:nvSpPr>
          <xdr:cNvPr id="35" name="TextBox 34">
            <a:extLst>
              <a:ext uri="{FF2B5EF4-FFF2-40B4-BE49-F238E27FC236}">
                <a16:creationId xmlns:a16="http://schemas.microsoft.com/office/drawing/2014/main" id="{00000000-0008-0000-0000-000023000000}"/>
              </a:ext>
            </a:extLst>
          </xdr:cNvPr>
          <xdr:cNvSpPr txBox="1"/>
        </xdr:nvSpPr>
        <xdr:spPr>
          <a:xfrm>
            <a:off x="11247848" y="5442118"/>
            <a:ext cx="648048" cy="25238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43590B-8DBC-44A4-A601-DD716C7F0F32}" type="TxLink">
              <a:rPr kumimoji="0" lang="en-US" sz="1100" b="0" i="0" u="none" strike="noStrike" kern="0" cap="none" spc="0" normalizeH="0" baseline="0" noProof="0">
                <a:ln>
                  <a:noFill/>
                </a:ln>
                <a:solidFill>
                  <a:srgbClr val="2E3738"/>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Q1</a:t>
            </a:fld>
            <a:endParaRPr kumimoji="0" lang="en-US" sz="1800" b="1" i="0" u="none" strike="noStrike" kern="0" cap="none" spc="0" normalizeH="0" baseline="0" noProof="0">
              <a:ln>
                <a:noFill/>
              </a:ln>
              <a:solidFill>
                <a:srgbClr val="0070C0"/>
              </a:solidFill>
              <a:effectLst/>
              <a:uLnTx/>
              <a:uFillTx/>
              <a:latin typeface="Calibri" panose="020F0502020204030204"/>
              <a:ea typeface="+mn-ea"/>
              <a:cs typeface="+mn-cs"/>
            </a:endParaRP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0215418" y="5442118"/>
            <a:ext cx="1350101" cy="25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0" u="none" strike="noStrike">
                <a:solidFill>
                  <a:srgbClr val="2E3738"/>
                </a:solidFill>
                <a:latin typeface="Century Gothic"/>
                <a:ea typeface="+mn-ea"/>
                <a:cs typeface="+mn-cs"/>
              </a:rPr>
              <a:t>Overall Status in</a:t>
            </a:r>
          </a:p>
        </xdr:txBody>
      </xdr:sp>
    </xdr:grpSp>
    <xdr:clientData/>
  </xdr:twoCellAnchor>
  <xdr:twoCellAnchor>
    <xdr:from>
      <xdr:col>2</xdr:col>
      <xdr:colOff>1602327</xdr:colOff>
      <xdr:row>19</xdr:row>
      <xdr:rowOff>107929</xdr:rowOff>
    </xdr:from>
    <xdr:to>
      <xdr:col>3</xdr:col>
      <xdr:colOff>593621</xdr:colOff>
      <xdr:row>20</xdr:row>
      <xdr:rowOff>88900</xdr:rowOff>
    </xdr:to>
    <xdr:sp macro="" textlink="Scorecard!W23">
      <xdr:nvSpPr>
        <xdr:cNvPr id="34" name="TextBox 33">
          <a:extLst>
            <a:ext uri="{FF2B5EF4-FFF2-40B4-BE49-F238E27FC236}">
              <a16:creationId xmlns:a16="http://schemas.microsoft.com/office/drawing/2014/main" id="{00000000-0008-0000-0000-000022000000}"/>
            </a:ext>
          </a:extLst>
        </xdr:cNvPr>
        <xdr:cNvSpPr txBox="1"/>
      </xdr:nvSpPr>
      <xdr:spPr>
        <a:xfrm>
          <a:off x="2352782" y="5470793"/>
          <a:ext cx="723112" cy="25228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43590B-8DBC-44A4-A601-DD716C7F0F32}" type="TxLink">
            <a:rPr kumimoji="0" lang="en-US" sz="1100" b="0" i="0" u="none" strike="noStrike" kern="0" cap="none" spc="0" normalizeH="0" baseline="0" noProof="0">
              <a:ln>
                <a:noFill/>
              </a:ln>
              <a:solidFill>
                <a:srgbClr val="2E3738"/>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 </a:t>
          </a:fld>
          <a:endParaRPr kumimoji="0" lang="en-US" sz="1800" b="1" i="0" u="none" strike="noStrike" kern="0" cap="none" spc="0" normalizeH="0" baseline="0" noProof="0">
            <a:ln>
              <a:noFill/>
            </a:ln>
            <a:solidFill>
              <a:srgbClr val="0070C0"/>
            </a:solidFill>
            <a:effectLst/>
            <a:uLnTx/>
            <a:uFillTx/>
            <a:latin typeface="Calibri" panose="020F0502020204030204"/>
            <a:ea typeface="+mn-ea"/>
            <a:cs typeface="+mn-cs"/>
          </a:endParaRPr>
        </a:p>
      </xdr:txBody>
    </xdr:sp>
    <xdr:clientData/>
  </xdr:twoCellAnchor>
  <xdr:twoCellAnchor>
    <xdr:from>
      <xdr:col>3</xdr:col>
      <xdr:colOff>349412</xdr:colOff>
      <xdr:row>19</xdr:row>
      <xdr:rowOff>107929</xdr:rowOff>
    </xdr:from>
    <xdr:to>
      <xdr:col>4</xdr:col>
      <xdr:colOff>387350</xdr:colOff>
      <xdr:row>20</xdr:row>
      <xdr:rowOff>88900</xdr:rowOff>
    </xdr:to>
    <xdr:sp macro="" textlink="Scorecard!R30">
      <xdr:nvSpPr>
        <xdr:cNvPr id="42" name="TextBox 41">
          <a:extLst>
            <a:ext uri="{FF2B5EF4-FFF2-40B4-BE49-F238E27FC236}">
              <a16:creationId xmlns:a16="http://schemas.microsoft.com/office/drawing/2014/main" id="{00000000-0008-0000-0000-00002A000000}"/>
            </a:ext>
          </a:extLst>
        </xdr:cNvPr>
        <xdr:cNvSpPr txBox="1"/>
      </xdr:nvSpPr>
      <xdr:spPr>
        <a:xfrm>
          <a:off x="2831685" y="5470793"/>
          <a:ext cx="678710" cy="25228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69E7067-79B7-4C00-8062-954050DE4E93}"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 </a:t>
          </a:fld>
          <a:endParaRPr kumimoji="0" lang="en-US" sz="32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clientData/>
  </xdr:twoCellAnchor>
  <xdr:twoCellAnchor>
    <xdr:from>
      <xdr:col>2</xdr:col>
      <xdr:colOff>1674091</xdr:colOff>
      <xdr:row>9</xdr:row>
      <xdr:rowOff>190500</xdr:rowOff>
    </xdr:from>
    <xdr:to>
      <xdr:col>3</xdr:col>
      <xdr:colOff>590136</xdr:colOff>
      <xdr:row>10</xdr:row>
      <xdr:rowOff>200038</xdr:rowOff>
    </xdr:to>
    <xdr:sp macro="" textlink="Scorecard!T7">
      <xdr:nvSpPr>
        <xdr:cNvPr id="40" name="TextBox 39">
          <a:extLst>
            <a:ext uri="{FF2B5EF4-FFF2-40B4-BE49-F238E27FC236}">
              <a16:creationId xmlns:a16="http://schemas.microsoft.com/office/drawing/2014/main" id="{00000000-0008-0000-0000-000028000000}"/>
            </a:ext>
          </a:extLst>
        </xdr:cNvPr>
        <xdr:cNvSpPr txBox="1"/>
      </xdr:nvSpPr>
      <xdr:spPr>
        <a:xfrm>
          <a:off x="2424546" y="2574636"/>
          <a:ext cx="647863" cy="2693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43590B-8DBC-44A4-A601-DD716C7F0F32}" type="TxLink">
            <a:rPr kumimoji="0" lang="en-US" sz="1100" b="0" i="0" u="none" strike="noStrike" kern="0" cap="none" spc="0" normalizeH="0" baseline="0" noProof="0">
              <a:ln>
                <a:noFill/>
              </a:ln>
              <a:solidFill>
                <a:srgbClr val="2E3738"/>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Q1</a:t>
          </a:fld>
          <a:endParaRPr kumimoji="0" lang="en-US" sz="1800" b="1" i="0" u="none" strike="noStrike" kern="0" cap="none" spc="0" normalizeH="0" baseline="0" noProof="0">
            <a:ln>
              <a:noFill/>
            </a:ln>
            <a:solidFill>
              <a:srgbClr val="0070C0"/>
            </a:solidFill>
            <a:effectLst/>
            <a:uLnTx/>
            <a:uFillTx/>
            <a:latin typeface="Calibri" panose="020F0502020204030204"/>
            <a:ea typeface="+mn-ea"/>
            <a:cs typeface="+mn-cs"/>
          </a:endParaRPr>
        </a:p>
      </xdr:txBody>
    </xdr:sp>
    <xdr:clientData/>
  </xdr:twoCellAnchor>
  <xdr:twoCellAnchor>
    <xdr:from>
      <xdr:col>2</xdr:col>
      <xdr:colOff>641349</xdr:colOff>
      <xdr:row>9</xdr:row>
      <xdr:rowOff>180962</xdr:rowOff>
    </xdr:from>
    <xdr:to>
      <xdr:col>4</xdr:col>
      <xdr:colOff>511292</xdr:colOff>
      <xdr:row>10</xdr:row>
      <xdr:rowOff>190500</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a:off x="1348920" y="2534998"/>
          <a:ext cx="2142336" cy="254466"/>
          <a:chOff x="1391804" y="2565098"/>
          <a:chExt cx="2242397" cy="269311"/>
        </a:xfrm>
      </xdr:grpSpPr>
      <xdr:sp macro="" textlink="Scorecard!W23">
        <xdr:nvSpPr>
          <xdr:cNvPr id="30" name="TextBox 29">
            <a:extLst>
              <a:ext uri="{FF2B5EF4-FFF2-40B4-BE49-F238E27FC236}">
                <a16:creationId xmlns:a16="http://schemas.microsoft.com/office/drawing/2014/main" id="{00000000-0008-0000-0000-00001E000000}"/>
              </a:ext>
            </a:extLst>
          </xdr:cNvPr>
          <xdr:cNvSpPr txBox="1"/>
        </xdr:nvSpPr>
        <xdr:spPr>
          <a:xfrm>
            <a:off x="2371800" y="2565104"/>
            <a:ext cx="723103" cy="269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B543590B-8DBC-44A4-A601-DD716C7F0F32}" type="TxLink">
              <a:rPr lang="en-US" sz="1100" b="0" i="0" u="none" strike="noStrike">
                <a:solidFill>
                  <a:srgbClr val="2E3738"/>
                </a:solidFill>
                <a:latin typeface="Century Gothic"/>
                <a:ea typeface="+mn-ea"/>
                <a:cs typeface="+mn-cs"/>
              </a:rPr>
              <a:pPr marL="0" indent="0" algn="ctr"/>
              <a:t> </a:t>
            </a:fld>
            <a:endParaRPr lang="en-US" sz="1800" b="1">
              <a:solidFill>
                <a:srgbClr val="0070C0"/>
              </a:solidFill>
              <a:latin typeface="+mn-lt"/>
              <a:ea typeface="+mn-ea"/>
              <a:cs typeface="+mn-cs"/>
            </a:endParaRPr>
          </a:p>
        </xdr:txBody>
      </xdr:sp>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391804" y="2565104"/>
            <a:ext cx="1284460" cy="269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0" u="none" strike="noStrike">
                <a:solidFill>
                  <a:srgbClr val="2E3738"/>
                </a:solidFill>
                <a:latin typeface="Century Gothic" panose="020B0502020202020204" pitchFamily="34" charset="0"/>
                <a:ea typeface="+mn-ea"/>
                <a:cs typeface="+mn-cs"/>
              </a:rPr>
              <a:t>Overall Status in</a:t>
            </a:r>
          </a:p>
        </xdr:txBody>
      </xdr:sp>
      <xdr:sp macro="" textlink="Scorecard!O4">
        <xdr:nvSpPr>
          <xdr:cNvPr id="45" name="TextBox 44">
            <a:extLst>
              <a:ext uri="{FF2B5EF4-FFF2-40B4-BE49-F238E27FC236}">
                <a16:creationId xmlns:a16="http://schemas.microsoft.com/office/drawing/2014/main" id="{00000000-0008-0000-0000-00002D000000}"/>
              </a:ext>
            </a:extLst>
          </xdr:cNvPr>
          <xdr:cNvSpPr txBox="1"/>
        </xdr:nvSpPr>
        <xdr:spPr>
          <a:xfrm>
            <a:off x="2791382" y="2565098"/>
            <a:ext cx="842819" cy="2693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E43E7B7B-FBA5-4A3A-AEF7-56CE26BF43A4}"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3.667</a:t>
            </a:fld>
            <a:endParaRPr kumimoji="0" lang="en-US" sz="32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grpSp>
    <xdr:clientData/>
  </xdr:twoCellAnchor>
  <xdr:twoCellAnchor>
    <xdr:from>
      <xdr:col>2</xdr:col>
      <xdr:colOff>641350</xdr:colOff>
      <xdr:row>19</xdr:row>
      <xdr:rowOff>92363</xdr:rowOff>
    </xdr:from>
    <xdr:to>
      <xdr:col>4</xdr:col>
      <xdr:colOff>444501</xdr:colOff>
      <xdr:row>20</xdr:row>
      <xdr:rowOff>90356</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1348921" y="5412756"/>
          <a:ext cx="2075544" cy="270136"/>
          <a:chOff x="1391805" y="5455227"/>
          <a:chExt cx="2175741" cy="269311"/>
        </a:xfrm>
      </xdr:grpSpPr>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391805" y="5472249"/>
            <a:ext cx="1284475" cy="252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0" u="none" strike="noStrike">
                <a:solidFill>
                  <a:srgbClr val="2E3738"/>
                </a:solidFill>
                <a:latin typeface="Century Gothic"/>
                <a:ea typeface="+mn-ea"/>
                <a:cs typeface="+mn-cs"/>
              </a:rPr>
              <a:t>Overall Status in</a:t>
            </a:r>
          </a:p>
        </xdr:txBody>
      </xdr:sp>
      <xdr:sp macro="" textlink="Scorecard!T7">
        <xdr:nvSpPr>
          <xdr:cNvPr id="44" name="TextBox 43">
            <a:extLst>
              <a:ext uri="{FF2B5EF4-FFF2-40B4-BE49-F238E27FC236}">
                <a16:creationId xmlns:a16="http://schemas.microsoft.com/office/drawing/2014/main" id="{00000000-0008-0000-0000-00002C000000}"/>
              </a:ext>
            </a:extLst>
          </xdr:cNvPr>
          <xdr:cNvSpPr txBox="1"/>
        </xdr:nvSpPr>
        <xdr:spPr>
          <a:xfrm>
            <a:off x="2407227" y="5455227"/>
            <a:ext cx="647863" cy="2693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543590B-8DBC-44A4-A601-DD716C7F0F32}" type="TxLink">
              <a:rPr kumimoji="0" lang="en-US" sz="1100" b="0" i="0" u="none" strike="noStrike" kern="0" cap="none" spc="0" normalizeH="0" baseline="0" noProof="0">
                <a:ln>
                  <a:noFill/>
                </a:ln>
                <a:solidFill>
                  <a:srgbClr val="2E3738"/>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Q1</a:t>
            </a:fld>
            <a:endParaRPr kumimoji="0" lang="en-US" sz="1800" b="1" i="0" u="none" strike="noStrike" kern="0" cap="none" spc="0" normalizeH="0" baseline="0" noProof="0">
              <a:ln>
                <a:noFill/>
              </a:ln>
              <a:solidFill>
                <a:srgbClr val="0070C0"/>
              </a:solidFill>
              <a:effectLst/>
              <a:uLnTx/>
              <a:uFillTx/>
              <a:latin typeface="Calibri" panose="020F0502020204030204"/>
              <a:ea typeface="+mn-ea"/>
              <a:cs typeface="+mn-cs"/>
            </a:endParaRPr>
          </a:p>
        </xdr:txBody>
      </xdr:sp>
      <xdr:sp macro="" textlink="Scorecard!O14">
        <xdr:nvSpPr>
          <xdr:cNvPr id="48" name="TextBox 47">
            <a:extLst>
              <a:ext uri="{FF2B5EF4-FFF2-40B4-BE49-F238E27FC236}">
                <a16:creationId xmlns:a16="http://schemas.microsoft.com/office/drawing/2014/main" id="{00000000-0008-0000-0000-000030000000}"/>
              </a:ext>
            </a:extLst>
          </xdr:cNvPr>
          <xdr:cNvSpPr txBox="1"/>
        </xdr:nvSpPr>
        <xdr:spPr>
          <a:xfrm>
            <a:off x="2724727" y="5455227"/>
            <a:ext cx="842819" cy="2693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BD13BE3-5369-4DA4-B9E3-350D01CA3351}" type="TxLink">
              <a:rPr kumimoji="0" lang="en-US" sz="1400" b="1" i="0" u="none" strike="noStrike" kern="0" cap="none" spc="0" normalizeH="0" baseline="0" noProof="0">
                <a:ln>
                  <a:noFill/>
                </a:ln>
                <a:solidFill>
                  <a:schemeClr val="tx2"/>
                </a:solidFill>
                <a:effectLst/>
                <a:uLnTx/>
                <a:uFillTx/>
                <a:latin typeface="Century Gothic"/>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2.875</a:t>
            </a:fld>
            <a:endParaRPr kumimoji="0" lang="en-US" sz="4000" b="1" i="0" u="none" strike="noStrike" kern="0" cap="none" spc="0" normalizeH="0" baseline="0" noProof="0">
              <a:ln>
                <a:noFill/>
              </a:ln>
              <a:solidFill>
                <a:schemeClr val="tx2"/>
              </a:solidFill>
              <a:effectLst/>
              <a:uLnTx/>
              <a:uFillTx/>
              <a:latin typeface="Calibri" panose="020F0502020204030204"/>
              <a:ea typeface="+mn-ea"/>
              <a:cs typeface="+mn-cs"/>
            </a:endParaRP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0.24954</cdr:x>
      <cdr:y>0.01241</cdr:y>
    </cdr:from>
    <cdr:to>
      <cdr:x>0.66211</cdr:x>
      <cdr:y>0.21454</cdr:y>
    </cdr:to>
    <cdr:pic>
      <cdr:nvPicPr>
        <cdr:cNvPr id="2" name="Picture 1">
          <a:extLst xmlns:a="http://schemas.openxmlformats.org/drawingml/2006/main">
            <a:ext uri="{FF2B5EF4-FFF2-40B4-BE49-F238E27FC236}">
              <a16:creationId xmlns:a16="http://schemas.microsoft.com/office/drawing/2014/main" id="{0BA294A4-424C-4665-92D3-E8C7730CE93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69950" y="22225"/>
          <a:ext cx="1438275" cy="3619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Office Theme">
  <a:themeElements>
    <a:clrScheme name="Evolve2 2020">
      <a:dk1>
        <a:sysClr val="windowText" lastClr="000000"/>
      </a:dk1>
      <a:lt1>
        <a:sysClr val="window" lastClr="FFFFFF"/>
      </a:lt1>
      <a:dk2>
        <a:srgbClr val="3F6A79"/>
      </a:dk2>
      <a:lt2>
        <a:srgbClr val="A7B7C0"/>
      </a:lt2>
      <a:accent1>
        <a:srgbClr val="A3C4BC"/>
      </a:accent1>
      <a:accent2>
        <a:srgbClr val="BFD7B5"/>
      </a:accent2>
      <a:accent3>
        <a:srgbClr val="AED6D1"/>
      </a:accent3>
      <a:accent4>
        <a:srgbClr val="D7816A"/>
      </a:accent4>
      <a:accent5>
        <a:srgbClr val="7C616C"/>
      </a:accent5>
      <a:accent6>
        <a:srgbClr val="F7BBAB"/>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390C9-B821-4939-B0C7-9F1EB32FEBFB}">
  <dimension ref="A1:J80"/>
  <sheetViews>
    <sheetView showGridLines="0" tabSelected="1" showRuler="0" view="pageLayout" zoomScaleNormal="100" workbookViewId="0">
      <selection activeCell="A57" sqref="A57:J68"/>
    </sheetView>
  </sheetViews>
  <sheetFormatPr defaultRowHeight="16.5" x14ac:dyDescent="0.3"/>
  <cols>
    <col min="1" max="16384" width="9.140625" style="1"/>
  </cols>
  <sheetData>
    <row r="1" spans="1:10" x14ac:dyDescent="0.3">
      <c r="A1" s="89"/>
      <c r="B1" s="89"/>
      <c r="C1" s="89"/>
      <c r="D1" s="89"/>
      <c r="E1" s="89"/>
      <c r="F1" s="89"/>
      <c r="G1" s="89"/>
      <c r="H1" s="89"/>
      <c r="I1" s="89"/>
      <c r="J1" s="89"/>
    </row>
    <row r="2" spans="1:10" x14ac:dyDescent="0.3">
      <c r="A2" s="89"/>
      <c r="B2" s="89"/>
      <c r="C2" s="89"/>
      <c r="D2" s="89"/>
      <c r="E2" s="89"/>
      <c r="F2" s="89"/>
      <c r="G2" s="89"/>
      <c r="H2" s="89"/>
      <c r="I2" s="89"/>
      <c r="J2" s="89"/>
    </row>
    <row r="3" spans="1:10" x14ac:dyDescent="0.3">
      <c r="A3" s="89"/>
      <c r="B3" s="89"/>
      <c r="C3" s="89"/>
      <c r="D3" s="89"/>
      <c r="E3" s="89"/>
      <c r="F3" s="89"/>
      <c r="G3" s="89"/>
      <c r="H3" s="89"/>
      <c r="I3" s="89"/>
      <c r="J3" s="89"/>
    </row>
    <row r="4" spans="1:10" ht="12.75" customHeight="1" x14ac:dyDescent="0.3">
      <c r="A4" s="90" t="s">
        <v>70</v>
      </c>
      <c r="B4" s="90"/>
      <c r="C4" s="90"/>
      <c r="D4" s="90"/>
      <c r="E4" s="90"/>
      <c r="F4" s="90"/>
      <c r="G4" s="90"/>
      <c r="H4" s="90"/>
      <c r="I4" s="90"/>
      <c r="J4" s="90"/>
    </row>
    <row r="5" spans="1:10" ht="12.75" customHeight="1" x14ac:dyDescent="0.3">
      <c r="A5" s="90"/>
      <c r="B5" s="90"/>
      <c r="C5" s="90"/>
      <c r="D5" s="90"/>
      <c r="E5" s="90"/>
      <c r="F5" s="90"/>
      <c r="G5" s="90"/>
      <c r="H5" s="90"/>
      <c r="I5" s="90"/>
      <c r="J5" s="90"/>
    </row>
    <row r="6" spans="1:10" ht="12.75" customHeight="1" x14ac:dyDescent="0.3">
      <c r="A6" s="90"/>
      <c r="B6" s="90"/>
      <c r="C6" s="90"/>
      <c r="D6" s="90"/>
      <c r="E6" s="90"/>
      <c r="F6" s="90"/>
      <c r="G6" s="90"/>
      <c r="H6" s="90"/>
      <c r="I6" s="90"/>
      <c r="J6" s="90"/>
    </row>
    <row r="7" spans="1:10" ht="12.75" customHeight="1" x14ac:dyDescent="0.3">
      <c r="A7" s="90"/>
      <c r="B7" s="90"/>
      <c r="C7" s="90"/>
      <c r="D7" s="90"/>
      <c r="E7" s="90"/>
      <c r="F7" s="90"/>
      <c r="G7" s="90"/>
      <c r="H7" s="90"/>
      <c r="I7" s="90"/>
      <c r="J7" s="90"/>
    </row>
    <row r="8" spans="1:10" ht="16.5" customHeight="1" x14ac:dyDescent="0.3">
      <c r="A8" s="91" t="s">
        <v>71</v>
      </c>
      <c r="B8" s="91"/>
      <c r="C8" s="91"/>
      <c r="D8" s="91"/>
      <c r="E8" s="91"/>
      <c r="F8" s="91"/>
      <c r="G8" s="91"/>
      <c r="H8" s="91"/>
      <c r="I8" s="91"/>
      <c r="J8" s="91"/>
    </row>
    <row r="9" spans="1:10" x14ac:dyDescent="0.3">
      <c r="A9" s="91"/>
      <c r="B9" s="91"/>
      <c r="C9" s="91"/>
      <c r="D9" s="91"/>
      <c r="E9" s="91"/>
      <c r="F9" s="91"/>
      <c r="G9" s="91"/>
      <c r="H9" s="91"/>
      <c r="I9" s="91"/>
      <c r="J9" s="91"/>
    </row>
    <row r="10" spans="1:10" x14ac:dyDescent="0.3">
      <c r="A10" s="91"/>
      <c r="B10" s="91"/>
      <c r="C10" s="91"/>
      <c r="D10" s="91"/>
      <c r="E10" s="91"/>
      <c r="F10" s="91"/>
      <c r="G10" s="91"/>
      <c r="H10" s="91"/>
      <c r="I10" s="91"/>
      <c r="J10" s="91"/>
    </row>
    <row r="11" spans="1:10" x14ac:dyDescent="0.3">
      <c r="A11" s="91"/>
      <c r="B11" s="91"/>
      <c r="C11" s="91"/>
      <c r="D11" s="91"/>
      <c r="E11" s="91"/>
      <c r="F11" s="91"/>
      <c r="G11" s="91"/>
      <c r="H11" s="91"/>
      <c r="I11" s="91"/>
      <c r="J11" s="91"/>
    </row>
    <row r="12" spans="1:10" x14ac:dyDescent="0.3">
      <c r="A12" s="91"/>
      <c r="B12" s="91"/>
      <c r="C12" s="91"/>
      <c r="D12" s="91"/>
      <c r="E12" s="91"/>
      <c r="F12" s="91"/>
      <c r="G12" s="91"/>
      <c r="H12" s="91"/>
      <c r="I12" s="91"/>
      <c r="J12" s="91"/>
    </row>
    <row r="13" spans="1:10" x14ac:dyDescent="0.3">
      <c r="A13" s="91"/>
      <c r="B13" s="91"/>
      <c r="C13" s="91"/>
      <c r="D13" s="91"/>
      <c r="E13" s="91"/>
      <c r="F13" s="91"/>
      <c r="G13" s="91"/>
      <c r="H13" s="91"/>
      <c r="I13" s="91"/>
      <c r="J13" s="91"/>
    </row>
    <row r="14" spans="1:10" x14ac:dyDescent="0.3">
      <c r="A14" s="91"/>
      <c r="B14" s="91"/>
      <c r="C14" s="91"/>
      <c r="D14" s="91"/>
      <c r="E14" s="91"/>
      <c r="F14" s="91"/>
      <c r="G14" s="91"/>
      <c r="H14" s="91"/>
      <c r="I14" s="91"/>
      <c r="J14" s="91"/>
    </row>
    <row r="15" spans="1:10" x14ac:dyDescent="0.3">
      <c r="A15" s="91"/>
      <c r="B15" s="91"/>
      <c r="C15" s="91"/>
      <c r="D15" s="91"/>
      <c r="E15" s="91"/>
      <c r="F15" s="91"/>
      <c r="G15" s="91"/>
      <c r="H15" s="91"/>
      <c r="I15" s="91"/>
      <c r="J15" s="91"/>
    </row>
    <row r="16" spans="1:10" x14ac:dyDescent="0.3">
      <c r="A16" s="91"/>
      <c r="B16" s="91"/>
      <c r="C16" s="91"/>
      <c r="D16" s="91"/>
      <c r="E16" s="91"/>
      <c r="F16" s="91"/>
      <c r="G16" s="91"/>
      <c r="H16" s="91"/>
      <c r="I16" s="91"/>
      <c r="J16" s="91"/>
    </row>
    <row r="17" spans="1:10" x14ac:dyDescent="0.3">
      <c r="A17" s="91"/>
      <c r="B17" s="91"/>
      <c r="C17" s="91"/>
      <c r="D17" s="91"/>
      <c r="E17" s="91"/>
      <c r="F17" s="91"/>
      <c r="G17" s="91"/>
      <c r="H17" s="91"/>
      <c r="I17" s="91"/>
      <c r="J17" s="91"/>
    </row>
    <row r="18" spans="1:10" x14ac:dyDescent="0.3">
      <c r="A18" s="91"/>
      <c r="B18" s="91"/>
      <c r="C18" s="91"/>
      <c r="D18" s="91"/>
      <c r="E18" s="91"/>
      <c r="F18" s="91"/>
      <c r="G18" s="91"/>
      <c r="H18" s="91"/>
      <c r="I18" s="91"/>
      <c r="J18" s="91"/>
    </row>
    <row r="19" spans="1:10" x14ac:dyDescent="0.3">
      <c r="A19" s="91"/>
      <c r="B19" s="91"/>
      <c r="C19" s="91"/>
      <c r="D19" s="91"/>
      <c r="E19" s="91"/>
      <c r="F19" s="91"/>
      <c r="G19" s="91"/>
      <c r="H19" s="91"/>
      <c r="I19" s="91"/>
      <c r="J19" s="91"/>
    </row>
    <row r="20" spans="1:10" x14ac:dyDescent="0.3">
      <c r="A20" s="91"/>
      <c r="B20" s="91"/>
      <c r="C20" s="91"/>
      <c r="D20" s="91"/>
      <c r="E20" s="91"/>
      <c r="F20" s="91"/>
      <c r="G20" s="91"/>
      <c r="H20" s="91"/>
      <c r="I20" s="91"/>
      <c r="J20" s="91"/>
    </row>
    <row r="21" spans="1:10" x14ac:dyDescent="0.3">
      <c r="A21" s="93" t="s">
        <v>77</v>
      </c>
      <c r="B21" s="93"/>
      <c r="C21" s="93"/>
      <c r="D21" s="93"/>
      <c r="E21" s="93"/>
      <c r="F21" s="93"/>
      <c r="G21" s="93"/>
      <c r="H21" s="93"/>
      <c r="I21" s="93"/>
      <c r="J21" s="93"/>
    </row>
    <row r="22" spans="1:10" ht="16.5" customHeight="1" x14ac:dyDescent="0.3">
      <c r="A22" s="91" t="s">
        <v>72</v>
      </c>
      <c r="B22" s="91"/>
      <c r="C22" s="91"/>
      <c r="D22" s="91"/>
      <c r="E22" s="91"/>
      <c r="F22" s="91"/>
      <c r="G22" s="91"/>
      <c r="H22" s="91"/>
      <c r="I22" s="91"/>
      <c r="J22" s="91"/>
    </row>
    <row r="23" spans="1:10" x14ac:dyDescent="0.3">
      <c r="A23" s="91"/>
      <c r="B23" s="91"/>
      <c r="C23" s="91"/>
      <c r="D23" s="91"/>
      <c r="E23" s="91"/>
      <c r="F23" s="91"/>
      <c r="G23" s="91"/>
      <c r="H23" s="91"/>
      <c r="I23" s="91"/>
      <c r="J23" s="91"/>
    </row>
    <row r="24" spans="1:10" x14ac:dyDescent="0.3">
      <c r="A24" s="91"/>
      <c r="B24" s="91"/>
      <c r="C24" s="91"/>
      <c r="D24" s="91"/>
      <c r="E24" s="91"/>
      <c r="F24" s="91"/>
      <c r="G24" s="91"/>
      <c r="H24" s="91"/>
      <c r="I24" s="91"/>
      <c r="J24" s="91"/>
    </row>
    <row r="25" spans="1:10" x14ac:dyDescent="0.3">
      <c r="A25" s="91"/>
      <c r="B25" s="91"/>
      <c r="C25" s="91"/>
      <c r="D25" s="91"/>
      <c r="E25" s="91"/>
      <c r="F25" s="91"/>
      <c r="G25" s="91"/>
      <c r="H25" s="91"/>
      <c r="I25" s="91"/>
      <c r="J25" s="91"/>
    </row>
    <row r="26" spans="1:10" x14ac:dyDescent="0.3">
      <c r="A26" s="91"/>
      <c r="B26" s="91"/>
      <c r="C26" s="91"/>
      <c r="D26" s="91"/>
      <c r="E26" s="91"/>
      <c r="F26" s="91"/>
      <c r="G26" s="91"/>
      <c r="H26" s="91"/>
      <c r="I26" s="91"/>
      <c r="J26" s="91"/>
    </row>
    <row r="27" spans="1:10" x14ac:dyDescent="0.3">
      <c r="A27" s="91"/>
      <c r="B27" s="91"/>
      <c r="C27" s="91"/>
      <c r="D27" s="91"/>
      <c r="E27" s="91"/>
      <c r="F27" s="91"/>
      <c r="G27" s="91"/>
      <c r="H27" s="91"/>
      <c r="I27" s="91"/>
      <c r="J27" s="91"/>
    </row>
    <row r="28" spans="1:10" x14ac:dyDescent="0.3">
      <c r="A28" s="91"/>
      <c r="B28" s="91"/>
      <c r="C28" s="91"/>
      <c r="D28" s="91"/>
      <c r="E28" s="91"/>
      <c r="F28" s="91"/>
      <c r="G28" s="91"/>
      <c r="H28" s="91"/>
      <c r="I28" s="91"/>
      <c r="J28" s="91"/>
    </row>
    <row r="29" spans="1:10" x14ac:dyDescent="0.3">
      <c r="A29" s="91"/>
      <c r="B29" s="91"/>
      <c r="C29" s="91"/>
      <c r="D29" s="91"/>
      <c r="E29" s="91"/>
      <c r="F29" s="91"/>
      <c r="G29" s="91"/>
      <c r="H29" s="91"/>
      <c r="I29" s="91"/>
      <c r="J29" s="91"/>
    </row>
    <row r="30" spans="1:10" x14ac:dyDescent="0.3">
      <c r="A30" s="91"/>
      <c r="B30" s="91"/>
      <c r="C30" s="91"/>
      <c r="D30" s="91"/>
      <c r="E30" s="91"/>
      <c r="F30" s="91"/>
      <c r="G30" s="91"/>
      <c r="H30" s="91"/>
      <c r="I30" s="91"/>
      <c r="J30" s="91"/>
    </row>
    <row r="31" spans="1:10" ht="16.5" customHeight="1" x14ac:dyDescent="0.3">
      <c r="A31" s="91" t="s">
        <v>73</v>
      </c>
      <c r="B31" s="91"/>
      <c r="C31" s="91"/>
      <c r="D31" s="91"/>
      <c r="E31" s="91"/>
      <c r="F31" s="91"/>
      <c r="G31" s="91"/>
      <c r="H31" s="91"/>
      <c r="I31" s="91"/>
      <c r="J31" s="91"/>
    </row>
    <row r="32" spans="1:10" x14ac:dyDescent="0.3">
      <c r="A32" s="91"/>
      <c r="B32" s="91"/>
      <c r="C32" s="91"/>
      <c r="D32" s="91"/>
      <c r="E32" s="91"/>
      <c r="F32" s="91"/>
      <c r="G32" s="91"/>
      <c r="H32" s="91"/>
      <c r="I32" s="91"/>
      <c r="J32" s="91"/>
    </row>
    <row r="33" spans="1:10" x14ac:dyDescent="0.3">
      <c r="A33" s="91"/>
      <c r="B33" s="91"/>
      <c r="C33" s="91"/>
      <c r="D33" s="91"/>
      <c r="E33" s="91"/>
      <c r="F33" s="91"/>
      <c r="G33" s="91"/>
      <c r="H33" s="91"/>
      <c r="I33" s="91"/>
      <c r="J33" s="91"/>
    </row>
    <row r="34" spans="1:10" x14ac:dyDescent="0.3">
      <c r="A34" s="91"/>
      <c r="B34" s="91"/>
      <c r="C34" s="91"/>
      <c r="D34" s="91"/>
      <c r="E34" s="91"/>
      <c r="F34" s="91"/>
      <c r="G34" s="91"/>
      <c r="H34" s="91"/>
      <c r="I34" s="91"/>
      <c r="J34" s="91"/>
    </row>
    <row r="35" spans="1:10" x14ac:dyDescent="0.3">
      <c r="A35" s="91"/>
      <c r="B35" s="91"/>
      <c r="C35" s="91"/>
      <c r="D35" s="91"/>
      <c r="E35" s="91"/>
      <c r="F35" s="91"/>
      <c r="G35" s="91"/>
      <c r="H35" s="91"/>
      <c r="I35" s="91"/>
      <c r="J35" s="91"/>
    </row>
    <row r="36" spans="1:10" x14ac:dyDescent="0.3">
      <c r="A36" s="91"/>
      <c r="B36" s="91"/>
      <c r="C36" s="91"/>
      <c r="D36" s="91"/>
      <c r="E36" s="91"/>
      <c r="F36" s="91"/>
      <c r="G36" s="91"/>
      <c r="H36" s="91"/>
      <c r="I36" s="91"/>
      <c r="J36" s="91"/>
    </row>
    <row r="37" spans="1:10" x14ac:dyDescent="0.3">
      <c r="A37" s="91"/>
      <c r="B37" s="91"/>
      <c r="C37" s="91"/>
      <c r="D37" s="91"/>
      <c r="E37" s="91"/>
      <c r="F37" s="91"/>
      <c r="G37" s="91"/>
      <c r="H37" s="91"/>
      <c r="I37" s="91"/>
      <c r="J37" s="91"/>
    </row>
    <row r="38" spans="1:10" x14ac:dyDescent="0.3">
      <c r="A38" s="91"/>
      <c r="B38" s="91"/>
      <c r="C38" s="91"/>
      <c r="D38" s="91"/>
      <c r="E38" s="91"/>
      <c r="F38" s="91"/>
      <c r="G38" s="91"/>
      <c r="H38" s="91"/>
      <c r="I38" s="91"/>
      <c r="J38" s="91"/>
    </row>
    <row r="39" spans="1:10" x14ac:dyDescent="0.3">
      <c r="A39" s="91"/>
      <c r="B39" s="91"/>
      <c r="C39" s="91"/>
      <c r="D39" s="91"/>
      <c r="E39" s="91"/>
      <c r="F39" s="91"/>
      <c r="G39" s="91"/>
      <c r="H39" s="91"/>
      <c r="I39" s="91"/>
      <c r="J39" s="91"/>
    </row>
    <row r="40" spans="1:10" x14ac:dyDescent="0.3">
      <c r="A40" s="91"/>
      <c r="B40" s="91"/>
      <c r="C40" s="91"/>
      <c r="D40" s="91"/>
      <c r="E40" s="91"/>
      <c r="F40" s="91"/>
      <c r="G40" s="91"/>
      <c r="H40" s="91"/>
      <c r="I40" s="91"/>
      <c r="J40" s="91"/>
    </row>
    <row r="41" spans="1:10" x14ac:dyDescent="0.3">
      <c r="A41" s="91"/>
      <c r="B41" s="91"/>
      <c r="C41" s="91"/>
      <c r="D41" s="91"/>
      <c r="E41" s="91"/>
      <c r="F41" s="91"/>
      <c r="G41" s="91"/>
      <c r="H41" s="91"/>
      <c r="I41" s="91"/>
      <c r="J41" s="91"/>
    </row>
    <row r="42" spans="1:10" x14ac:dyDescent="0.3">
      <c r="A42" s="91"/>
      <c r="B42" s="91"/>
      <c r="C42" s="91"/>
      <c r="D42" s="91"/>
      <c r="E42" s="91"/>
      <c r="F42" s="91"/>
      <c r="G42" s="91"/>
      <c r="H42" s="91"/>
      <c r="I42" s="91"/>
      <c r="J42" s="91"/>
    </row>
    <row r="43" spans="1:10" ht="24" customHeight="1" x14ac:dyDescent="0.3">
      <c r="A43" s="91"/>
      <c r="B43" s="91"/>
      <c r="C43" s="91"/>
      <c r="D43" s="91"/>
      <c r="E43" s="91"/>
      <c r="F43" s="91"/>
      <c r="G43" s="91"/>
      <c r="H43" s="91"/>
      <c r="I43" s="91"/>
      <c r="J43" s="91"/>
    </row>
    <row r="44" spans="1:10" ht="16.5" customHeight="1" x14ac:dyDescent="0.3">
      <c r="A44" s="92" t="s">
        <v>74</v>
      </c>
      <c r="B44" s="92"/>
      <c r="C44" s="92"/>
      <c r="D44" s="92"/>
      <c r="E44" s="92"/>
      <c r="F44" s="92"/>
      <c r="G44" s="92"/>
      <c r="H44" s="92"/>
      <c r="I44" s="92"/>
      <c r="J44" s="92"/>
    </row>
    <row r="45" spans="1:10" x14ac:dyDescent="0.3">
      <c r="A45" s="92"/>
      <c r="B45" s="92"/>
      <c r="C45" s="92"/>
      <c r="D45" s="92"/>
      <c r="E45" s="92"/>
      <c r="F45" s="92"/>
      <c r="G45" s="92"/>
      <c r="H45" s="92"/>
      <c r="I45" s="92"/>
      <c r="J45" s="92"/>
    </row>
    <row r="46" spans="1:10" x14ac:dyDescent="0.3">
      <c r="A46" s="92"/>
      <c r="B46" s="92"/>
      <c r="C46" s="92"/>
      <c r="D46" s="92"/>
      <c r="E46" s="92"/>
      <c r="F46" s="92"/>
      <c r="G46" s="92"/>
      <c r="H46" s="92"/>
      <c r="I46" s="92"/>
      <c r="J46" s="92"/>
    </row>
    <row r="47" spans="1:10" x14ac:dyDescent="0.3">
      <c r="A47" s="92"/>
      <c r="B47" s="92"/>
      <c r="C47" s="92"/>
      <c r="D47" s="92"/>
      <c r="E47" s="92"/>
      <c r="F47" s="92"/>
      <c r="G47" s="92"/>
      <c r="H47" s="92"/>
      <c r="I47" s="92"/>
      <c r="J47" s="92"/>
    </row>
    <row r="48" spans="1:10" x14ac:dyDescent="0.3">
      <c r="A48" s="92"/>
      <c r="B48" s="92"/>
      <c r="C48" s="92"/>
      <c r="D48" s="92"/>
      <c r="E48" s="92"/>
      <c r="F48" s="92"/>
      <c r="G48" s="92"/>
      <c r="H48" s="92"/>
      <c r="I48" s="92"/>
      <c r="J48" s="92"/>
    </row>
    <row r="49" spans="1:10" x14ac:dyDescent="0.3">
      <c r="A49" s="92"/>
      <c r="B49" s="92"/>
      <c r="C49" s="92"/>
      <c r="D49" s="92"/>
      <c r="E49" s="92"/>
      <c r="F49" s="92"/>
      <c r="G49" s="92"/>
      <c r="H49" s="92"/>
      <c r="I49" s="92"/>
      <c r="J49" s="92"/>
    </row>
    <row r="50" spans="1:10" x14ac:dyDescent="0.3">
      <c r="A50" s="92"/>
      <c r="B50" s="92"/>
      <c r="C50" s="92"/>
      <c r="D50" s="92"/>
      <c r="E50" s="92"/>
      <c r="F50" s="92"/>
      <c r="G50" s="92"/>
      <c r="H50" s="92"/>
      <c r="I50" s="92"/>
      <c r="J50" s="92"/>
    </row>
    <row r="51" spans="1:10" x14ac:dyDescent="0.3">
      <c r="A51" s="92"/>
      <c r="B51" s="92"/>
      <c r="C51" s="92"/>
      <c r="D51" s="92"/>
      <c r="E51" s="92"/>
      <c r="F51" s="92"/>
      <c r="G51" s="92"/>
      <c r="H51" s="92"/>
      <c r="I51" s="92"/>
      <c r="J51" s="92"/>
    </row>
    <row r="52" spans="1:10" x14ac:dyDescent="0.3">
      <c r="A52" s="92"/>
      <c r="B52" s="92"/>
      <c r="C52" s="92"/>
      <c r="D52" s="92"/>
      <c r="E52" s="92"/>
      <c r="F52" s="92"/>
      <c r="G52" s="92"/>
      <c r="H52" s="92"/>
      <c r="I52" s="92"/>
      <c r="J52" s="92"/>
    </row>
    <row r="53" spans="1:10" x14ac:dyDescent="0.3">
      <c r="A53" s="92"/>
      <c r="B53" s="92"/>
      <c r="C53" s="92"/>
      <c r="D53" s="92"/>
      <c r="E53" s="92"/>
      <c r="F53" s="92"/>
      <c r="G53" s="92"/>
      <c r="H53" s="92"/>
      <c r="I53" s="92"/>
      <c r="J53" s="92"/>
    </row>
    <row r="54" spans="1:10" x14ac:dyDescent="0.3">
      <c r="A54" s="92"/>
      <c r="B54" s="92"/>
      <c r="C54" s="92"/>
      <c r="D54" s="92"/>
      <c r="E54" s="92"/>
      <c r="F54" s="92"/>
      <c r="G54" s="92"/>
      <c r="H54" s="92"/>
      <c r="I54" s="92"/>
      <c r="J54" s="92"/>
    </row>
    <row r="55" spans="1:10" x14ac:dyDescent="0.3">
      <c r="A55" s="92"/>
      <c r="B55" s="92"/>
      <c r="C55" s="92"/>
      <c r="D55" s="92"/>
      <c r="E55" s="92"/>
      <c r="F55" s="92"/>
      <c r="G55" s="92"/>
      <c r="H55" s="92"/>
      <c r="I55" s="92"/>
      <c r="J55" s="92"/>
    </row>
    <row r="56" spans="1:10" x14ac:dyDescent="0.3">
      <c r="A56" s="92"/>
      <c r="B56" s="92"/>
      <c r="C56" s="92"/>
      <c r="D56" s="92"/>
      <c r="E56" s="92"/>
      <c r="F56" s="92"/>
      <c r="G56" s="92"/>
      <c r="H56" s="92"/>
      <c r="I56" s="92"/>
      <c r="J56" s="92"/>
    </row>
    <row r="57" spans="1:10" x14ac:dyDescent="0.3">
      <c r="A57" s="92" t="s">
        <v>75</v>
      </c>
      <c r="B57" s="92"/>
      <c r="C57" s="92"/>
      <c r="D57" s="92"/>
      <c r="E57" s="92"/>
      <c r="F57" s="92"/>
      <c r="G57" s="92"/>
      <c r="H57" s="92"/>
      <c r="I57" s="92"/>
      <c r="J57" s="92"/>
    </row>
    <row r="58" spans="1:10" x14ac:dyDescent="0.3">
      <c r="A58" s="92"/>
      <c r="B58" s="92"/>
      <c r="C58" s="92"/>
      <c r="D58" s="92"/>
      <c r="E58" s="92"/>
      <c r="F58" s="92"/>
      <c r="G58" s="92"/>
      <c r="H58" s="92"/>
      <c r="I58" s="92"/>
      <c r="J58" s="92"/>
    </row>
    <row r="59" spans="1:10" x14ac:dyDescent="0.3">
      <c r="A59" s="92"/>
      <c r="B59" s="92"/>
      <c r="C59" s="92"/>
      <c r="D59" s="92"/>
      <c r="E59" s="92"/>
      <c r="F59" s="92"/>
      <c r="G59" s="92"/>
      <c r="H59" s="92"/>
      <c r="I59" s="92"/>
      <c r="J59" s="92"/>
    </row>
    <row r="60" spans="1:10" x14ac:dyDescent="0.3">
      <c r="A60" s="92"/>
      <c r="B60" s="92"/>
      <c r="C60" s="92"/>
      <c r="D60" s="92"/>
      <c r="E60" s="92"/>
      <c r="F60" s="92"/>
      <c r="G60" s="92"/>
      <c r="H60" s="92"/>
      <c r="I60" s="92"/>
      <c r="J60" s="92"/>
    </row>
    <row r="61" spans="1:10" x14ac:dyDescent="0.3">
      <c r="A61" s="92"/>
      <c r="B61" s="92"/>
      <c r="C61" s="92"/>
      <c r="D61" s="92"/>
      <c r="E61" s="92"/>
      <c r="F61" s="92"/>
      <c r="G61" s="92"/>
      <c r="H61" s="92"/>
      <c r="I61" s="92"/>
      <c r="J61" s="92"/>
    </row>
    <row r="62" spans="1:10" x14ac:dyDescent="0.3">
      <c r="A62" s="92"/>
      <c r="B62" s="92"/>
      <c r="C62" s="92"/>
      <c r="D62" s="92"/>
      <c r="E62" s="92"/>
      <c r="F62" s="92"/>
      <c r="G62" s="92"/>
      <c r="H62" s="92"/>
      <c r="I62" s="92"/>
      <c r="J62" s="92"/>
    </row>
    <row r="63" spans="1:10" x14ac:dyDescent="0.3">
      <c r="A63" s="92"/>
      <c r="B63" s="92"/>
      <c r="C63" s="92"/>
      <c r="D63" s="92"/>
      <c r="E63" s="92"/>
      <c r="F63" s="92"/>
      <c r="G63" s="92"/>
      <c r="H63" s="92"/>
      <c r="I63" s="92"/>
      <c r="J63" s="92"/>
    </row>
    <row r="64" spans="1:10" x14ac:dyDescent="0.3">
      <c r="A64" s="92"/>
      <c r="B64" s="92"/>
      <c r="C64" s="92"/>
      <c r="D64" s="92"/>
      <c r="E64" s="92"/>
      <c r="F64" s="92"/>
      <c r="G64" s="92"/>
      <c r="H64" s="92"/>
      <c r="I64" s="92"/>
      <c r="J64" s="92"/>
    </row>
    <row r="65" spans="1:10" x14ac:dyDescent="0.3">
      <c r="A65" s="92"/>
      <c r="B65" s="92"/>
      <c r="C65" s="92"/>
      <c r="D65" s="92"/>
      <c r="E65" s="92"/>
      <c r="F65" s="92"/>
      <c r="G65" s="92"/>
      <c r="H65" s="92"/>
      <c r="I65" s="92"/>
      <c r="J65" s="92"/>
    </row>
    <row r="66" spans="1:10" x14ac:dyDescent="0.3">
      <c r="A66" s="92"/>
      <c r="B66" s="92"/>
      <c r="C66" s="92"/>
      <c r="D66" s="92"/>
      <c r="E66" s="92"/>
      <c r="F66" s="92"/>
      <c r="G66" s="92"/>
      <c r="H66" s="92"/>
      <c r="I66" s="92"/>
      <c r="J66" s="92"/>
    </row>
    <row r="67" spans="1:10" x14ac:dyDescent="0.3">
      <c r="A67" s="92"/>
      <c r="B67" s="92"/>
      <c r="C67" s="92"/>
      <c r="D67" s="92"/>
      <c r="E67" s="92"/>
      <c r="F67" s="92"/>
      <c r="G67" s="92"/>
      <c r="H67" s="92"/>
      <c r="I67" s="92"/>
      <c r="J67" s="92"/>
    </row>
    <row r="68" spans="1:10" x14ac:dyDescent="0.3">
      <c r="A68" s="92"/>
      <c r="B68" s="92"/>
      <c r="C68" s="92"/>
      <c r="D68" s="92"/>
      <c r="E68" s="92"/>
      <c r="F68" s="92"/>
      <c r="G68" s="92"/>
      <c r="H68" s="92"/>
      <c r="I68" s="92"/>
      <c r="J68" s="92"/>
    </row>
    <row r="69" spans="1:10" ht="16.5" customHeight="1" x14ac:dyDescent="0.3">
      <c r="A69" s="91" t="s">
        <v>76</v>
      </c>
      <c r="B69" s="91"/>
      <c r="C69" s="91"/>
      <c r="D69" s="91"/>
      <c r="E69" s="91"/>
      <c r="F69" s="91"/>
      <c r="G69" s="91"/>
      <c r="H69" s="91"/>
      <c r="I69" s="91"/>
      <c r="J69" s="91"/>
    </row>
    <row r="70" spans="1:10" x14ac:dyDescent="0.3">
      <c r="A70" s="91"/>
      <c r="B70" s="91"/>
      <c r="C70" s="91"/>
      <c r="D70" s="91"/>
      <c r="E70" s="91"/>
      <c r="F70" s="91"/>
      <c r="G70" s="91"/>
      <c r="H70" s="91"/>
      <c r="I70" s="91"/>
      <c r="J70" s="91"/>
    </row>
    <row r="71" spans="1:10" x14ac:dyDescent="0.3">
      <c r="A71" s="91"/>
      <c r="B71" s="91"/>
      <c r="C71" s="91"/>
      <c r="D71" s="91"/>
      <c r="E71" s="91"/>
      <c r="F71" s="91"/>
      <c r="G71" s="91"/>
      <c r="H71" s="91"/>
      <c r="I71" s="91"/>
      <c r="J71" s="91"/>
    </row>
    <row r="72" spans="1:10" x14ac:dyDescent="0.3">
      <c r="A72" s="91"/>
      <c r="B72" s="91"/>
      <c r="C72" s="91"/>
      <c r="D72" s="91"/>
      <c r="E72" s="91"/>
      <c r="F72" s="91"/>
      <c r="G72" s="91"/>
      <c r="H72" s="91"/>
      <c r="I72" s="91"/>
      <c r="J72" s="91"/>
    </row>
    <row r="73" spans="1:10" x14ac:dyDescent="0.3">
      <c r="A73" s="91"/>
      <c r="B73" s="91"/>
      <c r="C73" s="91"/>
      <c r="D73" s="91"/>
      <c r="E73" s="91"/>
      <c r="F73" s="91"/>
      <c r="G73" s="91"/>
      <c r="H73" s="91"/>
      <c r="I73" s="91"/>
      <c r="J73" s="91"/>
    </row>
    <row r="74" spans="1:10" x14ac:dyDescent="0.3">
      <c r="A74" s="91"/>
      <c r="B74" s="91"/>
      <c r="C74" s="91"/>
      <c r="D74" s="91"/>
      <c r="E74" s="91"/>
      <c r="F74" s="91"/>
      <c r="G74" s="91"/>
      <c r="H74" s="91"/>
      <c r="I74" s="91"/>
      <c r="J74" s="91"/>
    </row>
    <row r="75" spans="1:10" x14ac:dyDescent="0.3">
      <c r="A75" s="91"/>
      <c r="B75" s="91"/>
      <c r="C75" s="91"/>
      <c r="D75" s="91"/>
      <c r="E75" s="91"/>
      <c r="F75" s="91"/>
      <c r="G75" s="91"/>
      <c r="H75" s="91"/>
      <c r="I75" s="91"/>
      <c r="J75" s="91"/>
    </row>
    <row r="76" spans="1:10" x14ac:dyDescent="0.3">
      <c r="A76" s="91"/>
      <c r="B76" s="91"/>
      <c r="C76" s="91"/>
      <c r="D76" s="91"/>
      <c r="E76" s="91"/>
      <c r="F76" s="91"/>
      <c r="G76" s="91"/>
      <c r="H76" s="91"/>
      <c r="I76" s="91"/>
      <c r="J76" s="91"/>
    </row>
    <row r="77" spans="1:10" x14ac:dyDescent="0.3">
      <c r="A77" s="91"/>
      <c r="B77" s="91"/>
      <c r="C77" s="91"/>
      <c r="D77" s="91"/>
      <c r="E77" s="91"/>
      <c r="F77" s="91"/>
      <c r="G77" s="91"/>
      <c r="H77" s="91"/>
      <c r="I77" s="91"/>
      <c r="J77" s="91"/>
    </row>
    <row r="78" spans="1:10" x14ac:dyDescent="0.3">
      <c r="A78" s="91"/>
      <c r="B78" s="91"/>
      <c r="C78" s="91"/>
      <c r="D78" s="91"/>
      <c r="E78" s="91"/>
      <c r="F78" s="91"/>
      <c r="G78" s="91"/>
      <c r="H78" s="91"/>
      <c r="I78" s="91"/>
      <c r="J78" s="91"/>
    </row>
    <row r="79" spans="1:10" x14ac:dyDescent="0.3">
      <c r="A79" s="91"/>
      <c r="B79" s="91"/>
      <c r="C79" s="91"/>
      <c r="D79" s="91"/>
      <c r="E79" s="91"/>
      <c r="F79" s="91"/>
      <c r="G79" s="91"/>
      <c r="H79" s="91"/>
      <c r="I79" s="91"/>
      <c r="J79" s="91"/>
    </row>
    <row r="80" spans="1:10" x14ac:dyDescent="0.3">
      <c r="A80" s="91"/>
      <c r="B80" s="91"/>
      <c r="C80" s="91"/>
      <c r="D80" s="91"/>
      <c r="E80" s="91"/>
      <c r="F80" s="91"/>
      <c r="G80" s="91"/>
      <c r="H80" s="91"/>
      <c r="I80" s="91"/>
      <c r="J80" s="91"/>
    </row>
  </sheetData>
  <mergeCells count="9">
    <mergeCell ref="A57:J68"/>
    <mergeCell ref="A21:J21"/>
    <mergeCell ref="A69:J80"/>
    <mergeCell ref="A31:J43"/>
    <mergeCell ref="A44:J56"/>
    <mergeCell ref="A1:J3"/>
    <mergeCell ref="A4:J7"/>
    <mergeCell ref="A8:J20"/>
    <mergeCell ref="A22:J30"/>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4"/>
  <sheetViews>
    <sheetView showGridLines="0" zoomScale="70" zoomScaleNormal="70" workbookViewId="0">
      <selection activeCell="H40" sqref="H40"/>
    </sheetView>
  </sheetViews>
  <sheetFormatPr defaultRowHeight="15" x14ac:dyDescent="0.25"/>
  <cols>
    <col min="1" max="1" width="2.7109375" customWidth="1"/>
    <col min="2" max="2" width="8" customWidth="1"/>
    <col min="3" max="3" width="24.85546875" style="30" customWidth="1"/>
    <col min="4" max="6" width="9.140625" style="30"/>
    <col min="7" max="7" width="6.5703125" customWidth="1"/>
    <col min="8" max="8" width="23.5703125" customWidth="1"/>
    <col min="9" max="9" width="14.28515625" customWidth="1"/>
    <col min="10" max="10" width="13.42578125" customWidth="1"/>
    <col min="11" max="11" width="6.28515625" customWidth="1"/>
    <col min="12" max="12" width="8.42578125" customWidth="1"/>
    <col min="13" max="13" width="9.140625" style="33"/>
    <col min="14" max="14" width="9.140625" style="30"/>
    <col min="15" max="15" width="14.28515625" style="30" customWidth="1"/>
    <col min="16" max="16" width="19.5703125" style="30" customWidth="1"/>
    <col min="17" max="17" width="5" customWidth="1"/>
    <col min="18" max="18" width="24.28515625" customWidth="1"/>
    <col min="19" max="19" width="16" customWidth="1"/>
    <col min="20" max="20" width="14.140625" customWidth="1"/>
  </cols>
  <sheetData>
    <row r="1" spans="1:21" ht="21" x14ac:dyDescent="0.35">
      <c r="A1" s="77" t="s">
        <v>52</v>
      </c>
      <c r="B1" s="77"/>
      <c r="C1" s="77"/>
    </row>
    <row r="2" spans="1:21" ht="21" x14ac:dyDescent="0.35">
      <c r="A2" s="77" t="s">
        <v>53</v>
      </c>
      <c r="B2" s="77"/>
      <c r="C2" s="77"/>
    </row>
    <row r="4" spans="1:21" ht="28.5" customHeight="1" thickBot="1" x14ac:dyDescent="0.3">
      <c r="D4" s="35"/>
      <c r="L4" s="30"/>
      <c r="Q4" s="30"/>
      <c r="R4" s="30"/>
      <c r="S4" s="30"/>
      <c r="T4" s="30"/>
      <c r="U4" s="30"/>
    </row>
    <row r="5" spans="1:21" ht="21" x14ac:dyDescent="0.35">
      <c r="B5" s="110"/>
      <c r="C5" s="36"/>
      <c r="D5" s="36"/>
      <c r="E5" s="36"/>
      <c r="F5" s="36"/>
      <c r="G5" s="36"/>
      <c r="H5" s="113"/>
      <c r="I5" s="113" t="s">
        <v>33</v>
      </c>
      <c r="J5" s="114" t="s">
        <v>34</v>
      </c>
      <c r="K5" s="31"/>
      <c r="L5" s="135"/>
      <c r="M5" s="56"/>
      <c r="N5" s="36"/>
      <c r="O5" s="36"/>
      <c r="P5" s="36"/>
      <c r="Q5" s="36"/>
      <c r="R5" s="138"/>
      <c r="S5" s="139" t="s">
        <v>33</v>
      </c>
      <c r="T5" s="140" t="s">
        <v>34</v>
      </c>
      <c r="U5" s="30"/>
    </row>
    <row r="6" spans="1:21" ht="19.5" x14ac:dyDescent="0.25">
      <c r="B6" s="111"/>
      <c r="C6" s="31"/>
      <c r="D6" s="31"/>
      <c r="E6" s="31"/>
      <c r="F6" s="31"/>
      <c r="G6" s="31"/>
      <c r="H6" s="115" t="s">
        <v>8</v>
      </c>
      <c r="I6" s="115">
        <v>12</v>
      </c>
      <c r="J6" s="116">
        <f>IF(Scorecard!$T$4=1,Scorecard!E3,IF(Scorecard!$T$4=2,Scorecard!G3,IF(Scorecard!$T$4=3,Scorecard!I3,IF(Scorecard!$T$4=4,Scorecard!K3))))</f>
        <v>4</v>
      </c>
      <c r="K6" s="31"/>
      <c r="L6" s="136"/>
      <c r="M6" s="57"/>
      <c r="N6" s="31"/>
      <c r="O6" s="31"/>
      <c r="P6" s="31"/>
      <c r="Q6" s="31"/>
      <c r="R6" s="37" t="s">
        <v>14</v>
      </c>
      <c r="S6" s="37">
        <v>12</v>
      </c>
      <c r="T6" s="58">
        <f>IF(Scorecard!$T$4=1,Scorecard!E9,IF(Scorecard!$T$4=2,Scorecard!G9,IF(Scorecard!$T$4=3,Scorecard!I9,IF(Scorecard!$T$4=4,Scorecard!K9))))</f>
        <v>2</v>
      </c>
      <c r="U6" s="30"/>
    </row>
    <row r="7" spans="1:21" ht="19.5" x14ac:dyDescent="0.25">
      <c r="B7" s="111"/>
      <c r="C7" s="31"/>
      <c r="D7" s="31"/>
      <c r="E7" s="31"/>
      <c r="F7" s="31"/>
      <c r="G7" s="31"/>
      <c r="H7" s="115" t="s">
        <v>9</v>
      </c>
      <c r="I7" s="115">
        <v>12</v>
      </c>
      <c r="J7" s="116">
        <f>IF(Scorecard!$T$4=1,Scorecard!E4,IF(Scorecard!$T$4=2,Scorecard!G4,IF(Scorecard!$T$4=3,Scorecard!I4,IF(Scorecard!$T$4=4,Scorecard!K4))))</f>
        <v>4</v>
      </c>
      <c r="K7" s="31"/>
      <c r="L7" s="136"/>
      <c r="M7" s="57"/>
      <c r="N7" s="31"/>
      <c r="O7" s="31"/>
      <c r="P7" s="31"/>
      <c r="Q7" s="31"/>
      <c r="R7" s="37" t="s">
        <v>15</v>
      </c>
      <c r="S7" s="37">
        <v>12</v>
      </c>
      <c r="T7" s="58">
        <f>IF(Scorecard!$T$4=1,Scorecard!E10,IF(Scorecard!$T$4=2,Scorecard!G10,IF(Scorecard!$T$4=3,Scorecard!I10,IF(Scorecard!$T$4=4,Scorecard!K10))))</f>
        <v>2</v>
      </c>
      <c r="U7" s="30"/>
    </row>
    <row r="8" spans="1:21" ht="19.5" x14ac:dyDescent="0.25">
      <c r="B8" s="111"/>
      <c r="C8" s="31"/>
      <c r="D8" s="31"/>
      <c r="E8" s="31"/>
      <c r="F8" s="31"/>
      <c r="G8" s="31"/>
      <c r="H8" s="115" t="s">
        <v>10</v>
      </c>
      <c r="I8" s="115">
        <v>12</v>
      </c>
      <c r="J8" s="116">
        <f>IF(Scorecard!$T$4=1,Scorecard!E5,IF(Scorecard!$T$4=2,Scorecard!G5,IF(Scorecard!$T$4=3,Scorecard!I5,IF(Scorecard!$T$4=4,Scorecard!K5))))</f>
        <v>4</v>
      </c>
      <c r="K8" s="31"/>
      <c r="L8" s="136"/>
      <c r="M8" s="57"/>
      <c r="N8" s="31"/>
      <c r="O8" s="31"/>
      <c r="P8" s="31"/>
      <c r="Q8" s="31"/>
      <c r="R8" s="37" t="s">
        <v>16</v>
      </c>
      <c r="S8" s="37">
        <v>12</v>
      </c>
      <c r="T8" s="58">
        <f>IF(Scorecard!$T$4=1,Scorecard!E11,IF(Scorecard!$T$4=2,Scorecard!G11,IF(Scorecard!$T$4=3,Scorecard!I11,IF(Scorecard!$T$4=4,Scorecard!K11))))</f>
        <v>6</v>
      </c>
      <c r="U8" s="30"/>
    </row>
    <row r="9" spans="1:21" ht="19.5" x14ac:dyDescent="0.25">
      <c r="B9" s="111"/>
      <c r="C9" s="31"/>
      <c r="D9" s="31"/>
      <c r="E9" s="31"/>
      <c r="F9" s="31"/>
      <c r="G9" s="31"/>
      <c r="H9" s="115" t="s">
        <v>11</v>
      </c>
      <c r="I9" s="115">
        <v>12</v>
      </c>
      <c r="J9" s="116">
        <f>IF(Scorecard!$T$4=1,Scorecard!E6,IF(Scorecard!$T$4=2,Scorecard!G6,IF(Scorecard!$T$4=3,Scorecard!I6,IF(Scorecard!$T$4=4,Scorecard!K6))))</f>
        <v>3</v>
      </c>
      <c r="K9" s="31"/>
      <c r="L9" s="136"/>
      <c r="M9" s="57"/>
      <c r="N9" s="31"/>
      <c r="O9" s="31"/>
      <c r="P9" s="31"/>
      <c r="Q9" s="31"/>
      <c r="R9" s="37" t="s">
        <v>17</v>
      </c>
      <c r="S9" s="37">
        <v>12</v>
      </c>
      <c r="T9" s="58">
        <f>IF(Scorecard!$T$4=1,Scorecard!E12,IF(Scorecard!$T$4=2,Scorecard!G12,IF(Scorecard!$T$4=3,Scorecard!I12,IF(Scorecard!$T$4=4,Scorecard!K12))))</f>
        <v>2</v>
      </c>
      <c r="U9" s="30"/>
    </row>
    <row r="10" spans="1:21" ht="19.5" x14ac:dyDescent="0.25">
      <c r="B10" s="111"/>
      <c r="C10" s="31"/>
      <c r="D10" s="31"/>
      <c r="E10" s="31"/>
      <c r="F10" s="31" t="s">
        <v>58</v>
      </c>
      <c r="G10" s="31"/>
      <c r="H10" s="115" t="s">
        <v>12</v>
      </c>
      <c r="I10" s="115">
        <v>12</v>
      </c>
      <c r="J10" s="116">
        <f>IF(Scorecard!$T$4=1,Scorecard!E7,IF(Scorecard!$T$4=2,Scorecard!G7,IF(Scorecard!$T$4=3,Scorecard!I7,IF(Scorecard!$T$4=4,Scorecard!K7))))</f>
        <v>4</v>
      </c>
      <c r="K10" s="31"/>
      <c r="L10" s="136"/>
      <c r="M10" s="57"/>
      <c r="N10" s="31"/>
      <c r="O10" s="31"/>
      <c r="P10" s="31"/>
      <c r="Q10" s="31"/>
      <c r="R10" s="32"/>
      <c r="S10" s="32"/>
      <c r="T10" s="53"/>
      <c r="U10" s="30"/>
    </row>
    <row r="11" spans="1:21" ht="22.5" customHeight="1" x14ac:dyDescent="0.25">
      <c r="B11" s="111"/>
      <c r="C11" s="31"/>
      <c r="D11" s="31"/>
      <c r="E11" s="31"/>
      <c r="F11" s="31"/>
      <c r="G11" s="31"/>
      <c r="H11" s="115" t="s">
        <v>13</v>
      </c>
      <c r="I11" s="115">
        <v>12</v>
      </c>
      <c r="J11" s="116">
        <f>IF(Scorecard!$T$4=1,Scorecard!E8,IF(Scorecard!$T$4=2,Scorecard!G8,IF(Scorecard!$T$4=3,Scorecard!I8,IF(Scorecard!$T$4=4,Scorecard!K8))))</f>
        <v>3</v>
      </c>
      <c r="K11" s="31"/>
      <c r="L11" s="136"/>
      <c r="M11" s="57"/>
      <c r="N11" s="31"/>
      <c r="O11" s="31"/>
      <c r="P11" s="31"/>
      <c r="Q11" s="31"/>
      <c r="R11" s="32"/>
      <c r="S11" s="32"/>
      <c r="T11" s="53"/>
      <c r="U11" s="30"/>
    </row>
    <row r="12" spans="1:21" ht="22.5" customHeight="1" x14ac:dyDescent="0.25">
      <c r="B12" s="111"/>
      <c r="C12" s="104" t="str">
        <f>IF(Scorecard!T4=1,Narrative!B3,IF(Scorecard!T4=2,Narrative!C3,IF(Scorecard!T4=3,Narrative!D3,IF(Scorecard!T4=4,Narrative!E3))))</f>
        <v>Narrative for Quarter 1 goes here to show up on the dashboard page for senior leadership. Keep it brief and high level, sharing key risks, things you need from them, and key successes.</v>
      </c>
      <c r="D12" s="105"/>
      <c r="E12" s="105"/>
      <c r="F12" s="106"/>
      <c r="G12" s="31"/>
      <c r="H12" s="32"/>
      <c r="I12" s="32"/>
      <c r="J12" s="53"/>
      <c r="K12" s="31"/>
      <c r="L12" s="136"/>
      <c r="M12" s="141" t="str">
        <f>IF(Scorecard!T4=1,Narrative!B4,IF(Scorecard!T4=2,Narrative!C4,IF(Scorecard!T4=3,Narrative!D4,IF(Scorecard!T4=4,Narrative!E4))))</f>
        <v>Q1</v>
      </c>
      <c r="N12" s="142"/>
      <c r="O12" s="142"/>
      <c r="P12" s="143"/>
      <c r="Q12" s="31"/>
      <c r="R12" s="34"/>
      <c r="S12" s="34"/>
      <c r="T12" s="59"/>
      <c r="U12" s="30"/>
    </row>
    <row r="13" spans="1:21" ht="40.5" customHeight="1" thickBot="1" x14ac:dyDescent="0.3">
      <c r="B13" s="112"/>
      <c r="C13" s="107"/>
      <c r="D13" s="108"/>
      <c r="E13" s="108"/>
      <c r="F13" s="109"/>
      <c r="G13" s="54"/>
      <c r="H13" s="54"/>
      <c r="I13" s="54"/>
      <c r="J13" s="55"/>
      <c r="K13" s="31"/>
      <c r="L13" s="137"/>
      <c r="M13" s="144"/>
      <c r="N13" s="145"/>
      <c r="O13" s="145"/>
      <c r="P13" s="146"/>
      <c r="Q13" s="54"/>
      <c r="R13" s="54"/>
      <c r="S13" s="54"/>
      <c r="T13" s="55"/>
      <c r="U13" s="30"/>
    </row>
    <row r="14" spans="1:21" ht="23.25" customHeight="1" thickBot="1" x14ac:dyDescent="0.3">
      <c r="C14" s="31"/>
      <c r="D14" s="31"/>
      <c r="E14" s="31"/>
      <c r="F14" s="31"/>
      <c r="G14" s="31"/>
      <c r="H14" s="31"/>
      <c r="I14" s="31"/>
      <c r="J14" s="31"/>
      <c r="K14" s="31"/>
      <c r="L14" s="30"/>
      <c r="Q14" s="30"/>
      <c r="R14" s="30"/>
      <c r="S14" s="30"/>
      <c r="T14" s="30"/>
      <c r="U14" s="30"/>
    </row>
    <row r="15" spans="1:21" ht="21" x14ac:dyDescent="0.35">
      <c r="B15" s="117"/>
      <c r="C15" s="36"/>
      <c r="D15" s="36"/>
      <c r="E15" s="36"/>
      <c r="F15" s="36"/>
      <c r="G15" s="36"/>
      <c r="H15" s="132"/>
      <c r="I15" s="133" t="s">
        <v>33</v>
      </c>
      <c r="J15" s="134" t="s">
        <v>34</v>
      </c>
      <c r="L15" s="60"/>
      <c r="M15" s="56"/>
      <c r="N15" s="36"/>
      <c r="O15" s="36"/>
      <c r="P15" s="36"/>
      <c r="Q15" s="36"/>
      <c r="R15" s="61"/>
      <c r="S15" s="62" t="s">
        <v>33</v>
      </c>
      <c r="T15" s="63" t="s">
        <v>34</v>
      </c>
      <c r="U15" s="30"/>
    </row>
    <row r="16" spans="1:21" ht="21" customHeight="1" x14ac:dyDescent="0.25">
      <c r="B16" s="118"/>
      <c r="C16" s="31"/>
      <c r="D16" s="31"/>
      <c r="E16" s="31"/>
      <c r="F16" s="31"/>
      <c r="G16" s="31"/>
      <c r="H16" s="126" t="s">
        <v>18</v>
      </c>
      <c r="I16" s="127">
        <v>12</v>
      </c>
      <c r="J16" s="128">
        <f>IF(Scorecard!$T$4=1,Scorecard!E13,IF(Scorecard!$T$4=2,Scorecard!G13,IF(Scorecard!$T$4=3,Scorecard!I13,IF(Scorecard!$T$4=4,Scorecard!K13))))</f>
        <v>1</v>
      </c>
      <c r="L16" s="64"/>
      <c r="M16" s="57"/>
      <c r="N16" s="31"/>
      <c r="O16" s="31"/>
      <c r="P16" s="31"/>
      <c r="Q16" s="31"/>
      <c r="R16" s="39" t="s">
        <v>26</v>
      </c>
      <c r="S16" s="39">
        <v>12</v>
      </c>
      <c r="T16" s="65">
        <f>IF(Scorecard!$T$4=1,Scorecard!E21,IF(Scorecard!$T$4=2,Scorecard!G21,IF(Scorecard!$T$4=3,Scorecard!I21,IF(Scorecard!$T$4=4,Scorecard!K21))))</f>
        <v>4</v>
      </c>
      <c r="U16" s="30"/>
    </row>
    <row r="17" spans="2:21" ht="19.5" x14ac:dyDescent="0.25">
      <c r="B17" s="118"/>
      <c r="C17" s="31"/>
      <c r="D17" s="31"/>
      <c r="E17" s="31"/>
      <c r="F17" s="31"/>
      <c r="G17" s="31"/>
      <c r="H17" s="126" t="s">
        <v>19</v>
      </c>
      <c r="I17" s="127">
        <v>12</v>
      </c>
      <c r="J17" s="128">
        <f>IF(Scorecard!$T$4=1,Scorecard!E14,IF(Scorecard!$T$4=2,Scorecard!G14,IF(Scorecard!$T$4=3,Scorecard!I14,IF(Scorecard!$T$4=4,Scorecard!K14))))</f>
        <v>3</v>
      </c>
      <c r="L17" s="64"/>
      <c r="M17" s="57"/>
      <c r="N17" s="31"/>
      <c r="O17" s="31"/>
      <c r="P17" s="31"/>
      <c r="Q17" s="31"/>
      <c r="R17" s="39" t="s">
        <v>27</v>
      </c>
      <c r="S17" s="39">
        <v>12</v>
      </c>
      <c r="T17" s="65">
        <f>IF(Scorecard!$T$4=1,Scorecard!E22,IF(Scorecard!$T$4=2,Scorecard!G22,IF(Scorecard!$T$4=3,Scorecard!I22,IF(Scorecard!$T$4=4,Scorecard!K22))))</f>
        <v>4</v>
      </c>
      <c r="U17" s="30"/>
    </row>
    <row r="18" spans="2:21" ht="21.75" customHeight="1" x14ac:dyDescent="0.25">
      <c r="B18" s="118"/>
      <c r="C18" s="31"/>
      <c r="D18" s="31"/>
      <c r="E18" s="31"/>
      <c r="F18" s="31"/>
      <c r="G18" s="31"/>
      <c r="H18" s="126" t="s">
        <v>20</v>
      </c>
      <c r="I18" s="127">
        <v>12</v>
      </c>
      <c r="J18" s="128">
        <f>IF(Scorecard!$T$4=1,Scorecard!E15,IF(Scorecard!$T$4=2,Scorecard!G15,IF(Scorecard!$T$4=3,Scorecard!I15,IF(Scorecard!$T$4=4,Scorecard!K15))))</f>
        <v>4</v>
      </c>
      <c r="L18" s="64"/>
      <c r="M18" s="57"/>
      <c r="N18" s="31"/>
      <c r="O18" s="31"/>
      <c r="P18" s="31"/>
      <c r="Q18" s="31"/>
      <c r="R18" s="39" t="s">
        <v>28</v>
      </c>
      <c r="S18" s="39">
        <v>12</v>
      </c>
      <c r="T18" s="65">
        <f>IF(Scorecard!$T$4=1,Scorecard!E23,IF(Scorecard!$T$4=2,Scorecard!G23,IF(Scorecard!$T$4=3,Scorecard!I23,IF(Scorecard!$T$4=4,Scorecard!K23))))</f>
        <v>4</v>
      </c>
      <c r="U18" s="30"/>
    </row>
    <row r="19" spans="2:21" ht="21.75" customHeight="1" x14ac:dyDescent="0.25">
      <c r="B19" s="118"/>
      <c r="C19" s="31"/>
      <c r="D19" s="31"/>
      <c r="E19" s="31"/>
      <c r="F19" s="31"/>
      <c r="G19" s="31"/>
      <c r="H19" s="126" t="s">
        <v>21</v>
      </c>
      <c r="I19" s="127">
        <v>12</v>
      </c>
      <c r="J19" s="128">
        <f>IF(Scorecard!$T$4=1,Scorecard!E16,IF(Scorecard!$T$4=2,Scorecard!G16,IF(Scorecard!$T$4=3,Scorecard!I16,IF(Scorecard!$T$4=4,Scorecard!K16))))</f>
        <v>4</v>
      </c>
      <c r="L19" s="64"/>
      <c r="M19" s="57"/>
      <c r="N19" s="31"/>
      <c r="O19" s="31"/>
      <c r="P19" s="31"/>
      <c r="Q19" s="31"/>
      <c r="R19" s="39" t="s">
        <v>29</v>
      </c>
      <c r="S19" s="39">
        <v>12</v>
      </c>
      <c r="T19" s="65">
        <f>IF(Scorecard!$T$4=1,Scorecard!E24,IF(Scorecard!$T$4=2,Scorecard!G24,IF(Scorecard!$T$4=3,Scorecard!I24,IF(Scorecard!$T$4=4,Scorecard!K24))))</f>
        <v>4</v>
      </c>
      <c r="U19" s="30"/>
    </row>
    <row r="20" spans="2:21" ht="21.75" customHeight="1" x14ac:dyDescent="0.25">
      <c r="B20" s="118"/>
      <c r="C20" s="31"/>
      <c r="D20" s="31"/>
      <c r="E20" s="31"/>
      <c r="F20" s="31"/>
      <c r="G20" s="31"/>
      <c r="H20" s="126" t="s">
        <v>22</v>
      </c>
      <c r="I20" s="127">
        <v>12</v>
      </c>
      <c r="J20" s="128">
        <f>IF(Scorecard!$T$4=1,Scorecard!E17,IF(Scorecard!$T$4=2,Scorecard!G17,IF(Scorecard!$T$4=3,Scorecard!I17,IF(Scorecard!$T$4=4,Scorecard!K17))))</f>
        <v>3</v>
      </c>
      <c r="L20" s="64"/>
      <c r="M20" s="57"/>
      <c r="N20" s="31"/>
      <c r="O20" s="31"/>
      <c r="P20" s="31"/>
      <c r="Q20" s="31"/>
      <c r="R20" s="39" t="s">
        <v>30</v>
      </c>
      <c r="S20" s="39">
        <v>12</v>
      </c>
      <c r="T20" s="65">
        <f>IF(Scorecard!$T$4=1,Scorecard!E25,IF(Scorecard!$T$4=2,Scorecard!G25,IF(Scorecard!$T$4=3,Scorecard!I25,IF(Scorecard!$T$4=4,Scorecard!K25))))</f>
        <v>2</v>
      </c>
      <c r="U20" s="30"/>
    </row>
    <row r="21" spans="2:21" ht="21.75" customHeight="1" x14ac:dyDescent="0.25">
      <c r="B21" s="118"/>
      <c r="C21" s="31"/>
      <c r="D21" s="31"/>
      <c r="E21" s="31"/>
      <c r="F21" s="31"/>
      <c r="G21" s="31"/>
      <c r="H21" s="126" t="s">
        <v>23</v>
      </c>
      <c r="I21" s="127">
        <v>12</v>
      </c>
      <c r="J21" s="128">
        <f>IF(Scorecard!$T$4=1,Scorecard!E18,IF(Scorecard!$T$4=2,Scorecard!G18,IF(Scorecard!$T$4=3,Scorecard!I18,IF(Scorecard!$T$4=4,Scorecard!K18))))</f>
        <v>2</v>
      </c>
      <c r="L21" s="64"/>
      <c r="M21" s="57"/>
      <c r="N21" s="31"/>
      <c r="O21" s="31"/>
      <c r="P21" s="31"/>
      <c r="Q21" s="31"/>
      <c r="R21" s="39" t="s">
        <v>31</v>
      </c>
      <c r="S21" s="39">
        <v>12</v>
      </c>
      <c r="T21" s="65">
        <f>IF(Scorecard!$T$4=1,Scorecard!E26,IF(Scorecard!$T$4=2,Scorecard!G26,IF(Scorecard!$T$4=3,Scorecard!I26,IF(Scorecard!$T$4=4,Scorecard!K26))))</f>
        <v>1</v>
      </c>
      <c r="U21" s="30"/>
    </row>
    <row r="22" spans="2:21" ht="27.75" customHeight="1" x14ac:dyDescent="0.25">
      <c r="B22" s="118"/>
      <c r="C22" s="120" t="str">
        <f>IF(Scorecard!T4=1,Narrative!B5,IF(Scorecard!T4=2,Narrative!C5,IF(Scorecard!T4=3,Narrative!D5,IF(Scorecard!T4=4,Narrative!E5))))</f>
        <v>Q1</v>
      </c>
      <c r="D22" s="121"/>
      <c r="E22" s="121"/>
      <c r="F22" s="122"/>
      <c r="G22" s="31"/>
      <c r="H22" s="126" t="s">
        <v>24</v>
      </c>
      <c r="I22" s="127">
        <v>12</v>
      </c>
      <c r="J22" s="128">
        <f>IF(Scorecard!$T$4=1,Scorecard!E19,IF(Scorecard!$T$4=2,Scorecard!G19,IF(Scorecard!$T$4=3,Scorecard!I19,IF(Scorecard!$T$4=4,Scorecard!K19))))</f>
        <v>2</v>
      </c>
      <c r="L22" s="64"/>
      <c r="M22" s="71" t="str">
        <f>IF(Scorecard!T4=1,Narrative!B6,IF(Scorecard!T4=2,Narrative!C6,IF(Scorecard!T4=3,Narrative!D6,IF(Scorecard!T4=4,Narrative!E6))))</f>
        <v>Q1</v>
      </c>
      <c r="N22" s="72"/>
      <c r="O22" s="72"/>
      <c r="P22" s="73"/>
      <c r="Q22" s="31"/>
      <c r="R22" s="39" t="s">
        <v>32</v>
      </c>
      <c r="S22" s="39">
        <v>12</v>
      </c>
      <c r="T22" s="65">
        <f>IF(Scorecard!$T$4=1,Scorecard!E27,IF(Scorecard!$T$4=2,Scorecard!G27,IF(Scorecard!$T$4=3,Scorecard!I27,IF(Scorecard!$T$4=4,Scorecard!K27))))</f>
        <v>4</v>
      </c>
      <c r="U22" s="30"/>
    </row>
    <row r="23" spans="2:21" ht="33" customHeight="1" thickBot="1" x14ac:dyDescent="0.3">
      <c r="B23" s="119"/>
      <c r="C23" s="123"/>
      <c r="D23" s="124"/>
      <c r="E23" s="124"/>
      <c r="F23" s="125"/>
      <c r="G23" s="54"/>
      <c r="H23" s="129" t="s">
        <v>25</v>
      </c>
      <c r="I23" s="130">
        <v>12</v>
      </c>
      <c r="J23" s="131">
        <f>IF(Scorecard!$T$4=1,Scorecard!E20,IF(Scorecard!$T$4=2,Scorecard!G20,IF(Scorecard!$T$4=3,Scorecard!I20,IF(Scorecard!$T$4=4,Scorecard!K20))))</f>
        <v>4</v>
      </c>
      <c r="L23" s="66"/>
      <c r="M23" s="74"/>
      <c r="N23" s="75"/>
      <c r="O23" s="75"/>
      <c r="P23" s="76"/>
      <c r="Q23" s="54"/>
      <c r="R23" s="54"/>
      <c r="S23" s="54"/>
      <c r="T23" s="55"/>
      <c r="U23" s="30"/>
    </row>
    <row r="24" spans="2:21" x14ac:dyDescent="0.25">
      <c r="G24" s="30"/>
    </row>
  </sheetData>
  <mergeCells count="6">
    <mergeCell ref="C22:F23"/>
    <mergeCell ref="M22:P23"/>
    <mergeCell ref="C12:F13"/>
    <mergeCell ref="M12:P13"/>
    <mergeCell ref="A1:C1"/>
    <mergeCell ref="A2:C2"/>
  </mergeCells>
  <pageMargins left="0.25" right="0.25" top="0.75" bottom="0.75" header="0.3" footer="0.3"/>
  <pageSetup paperSize="3"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3</xdr:col>
                    <xdr:colOff>361950</xdr:colOff>
                    <xdr:row>0</xdr:row>
                    <xdr:rowOff>38100</xdr:rowOff>
                  </from>
                  <to>
                    <xdr:col>5</xdr:col>
                    <xdr:colOff>381000</xdr:colOff>
                    <xdr:row>2</xdr:row>
                    <xdr:rowOff>38100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4</xdr:col>
                    <xdr:colOff>285750</xdr:colOff>
                    <xdr:row>0</xdr:row>
                    <xdr:rowOff>180975</xdr:rowOff>
                  </from>
                  <to>
                    <xdr:col>5</xdr:col>
                    <xdr:colOff>295275</xdr:colOff>
                    <xdr:row>1</xdr:row>
                    <xdr:rowOff>180975</xdr:rowOff>
                  </to>
                </anchor>
              </controlPr>
            </control>
          </mc:Choice>
        </mc:AlternateContent>
        <mc:AlternateContent xmlns:mc="http://schemas.openxmlformats.org/markup-compatibility/2006">
          <mc:Choice Requires="x14">
            <control shapeId="3076" r:id="rId6" name="Option Button 4">
              <controlPr defaultSize="0" autoFill="0" autoLine="0" autoPict="0">
                <anchor moveWithCells="1">
                  <from>
                    <xdr:col>5</xdr:col>
                    <xdr:colOff>190500</xdr:colOff>
                    <xdr:row>0</xdr:row>
                    <xdr:rowOff>180975</xdr:rowOff>
                  </from>
                  <to>
                    <xdr:col>6</xdr:col>
                    <xdr:colOff>200025</xdr:colOff>
                    <xdr:row>1</xdr:row>
                    <xdr:rowOff>180975</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from>
                    <xdr:col>6</xdr:col>
                    <xdr:colOff>161925</xdr:colOff>
                    <xdr:row>0</xdr:row>
                    <xdr:rowOff>200025</xdr:rowOff>
                  </from>
                  <to>
                    <xdr:col>7</xdr:col>
                    <xdr:colOff>342900</xdr:colOff>
                    <xdr:row>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74"/>
  <sheetViews>
    <sheetView zoomScale="120" zoomScaleNormal="120" workbookViewId="0">
      <selection activeCell="B5" sqref="B5:B6"/>
    </sheetView>
  </sheetViews>
  <sheetFormatPr defaultColWidth="8.7109375" defaultRowHeight="16.5" x14ac:dyDescent="0.3"/>
  <cols>
    <col min="1" max="1" width="15.42578125" style="5" customWidth="1"/>
    <col min="2" max="2" width="41.140625" style="1" customWidth="1"/>
    <col min="3" max="3" width="26" style="1" customWidth="1"/>
    <col min="4" max="12" width="8.85546875" style="1" customWidth="1"/>
    <col min="13" max="13" width="39.28515625" style="1" customWidth="1"/>
    <col min="14" max="14" width="12.42578125" style="27" customWidth="1"/>
    <col min="15" max="15" width="19.5703125" style="1" bestFit="1" customWidth="1"/>
    <col min="16" max="16" width="19.5703125" style="1" customWidth="1"/>
    <col min="17" max="17" width="15.7109375" style="1" bestFit="1" customWidth="1"/>
    <col min="18" max="18" width="14.28515625" style="1" customWidth="1"/>
    <col min="19" max="16384" width="8.7109375" style="1"/>
  </cols>
  <sheetData>
    <row r="1" spans="1:21" s="6" customFormat="1" ht="18.95" customHeight="1" x14ac:dyDescent="0.3">
      <c r="A1" s="84" t="s">
        <v>0</v>
      </c>
      <c r="B1" s="84" t="s">
        <v>1</v>
      </c>
      <c r="C1" s="84" t="s">
        <v>2</v>
      </c>
      <c r="D1" s="88" t="s">
        <v>69</v>
      </c>
      <c r="E1" s="84" t="s">
        <v>3</v>
      </c>
      <c r="F1" s="84"/>
      <c r="G1" s="84" t="s">
        <v>4</v>
      </c>
      <c r="H1" s="84"/>
      <c r="I1" s="84" t="s">
        <v>5</v>
      </c>
      <c r="J1" s="84"/>
      <c r="K1" s="84" t="s">
        <v>6</v>
      </c>
      <c r="L1" s="84"/>
      <c r="M1" s="84" t="s">
        <v>7</v>
      </c>
      <c r="N1" s="26"/>
      <c r="O1" s="86" t="s">
        <v>68</v>
      </c>
      <c r="P1" s="87"/>
      <c r="Q1" s="87"/>
      <c r="R1" s="87"/>
      <c r="S1" s="1"/>
      <c r="T1" s="1"/>
      <c r="U1" s="1"/>
    </row>
    <row r="2" spans="1:21" s="6" customFormat="1" ht="18.95" customHeight="1" x14ac:dyDescent="0.3">
      <c r="A2" s="84"/>
      <c r="B2" s="84"/>
      <c r="C2" s="84"/>
      <c r="D2" s="88"/>
      <c r="E2" s="7" t="s">
        <v>34</v>
      </c>
      <c r="F2" s="7" t="s">
        <v>35</v>
      </c>
      <c r="G2" s="7" t="s">
        <v>34</v>
      </c>
      <c r="H2" s="7" t="s">
        <v>35</v>
      </c>
      <c r="I2" s="7" t="s">
        <v>34</v>
      </c>
      <c r="J2" s="7" t="s">
        <v>35</v>
      </c>
      <c r="K2" s="7" t="s">
        <v>34</v>
      </c>
      <c r="L2" s="7" t="s">
        <v>35</v>
      </c>
      <c r="M2" s="84"/>
      <c r="N2" s="26"/>
      <c r="O2" s="40" t="s">
        <v>60</v>
      </c>
      <c r="P2" s="40" t="s">
        <v>67</v>
      </c>
      <c r="Q2" s="44" t="s">
        <v>61</v>
      </c>
      <c r="R2" s="45"/>
      <c r="S2" s="1"/>
      <c r="T2" s="1"/>
      <c r="U2" s="1"/>
    </row>
    <row r="3" spans="1:21" x14ac:dyDescent="0.3">
      <c r="A3" s="97" t="s">
        <v>36</v>
      </c>
      <c r="B3" s="98" t="s">
        <v>37</v>
      </c>
      <c r="C3" s="99" t="s">
        <v>8</v>
      </c>
      <c r="D3" s="100">
        <v>12</v>
      </c>
      <c r="E3" s="100">
        <v>4</v>
      </c>
      <c r="F3" s="101">
        <f>E3/D3</f>
        <v>0.33333333333333331</v>
      </c>
      <c r="G3" s="100">
        <v>6</v>
      </c>
      <c r="H3" s="101">
        <f>G3/$D3</f>
        <v>0.5</v>
      </c>
      <c r="I3" s="100">
        <v>9</v>
      </c>
      <c r="J3" s="101">
        <f>I3/$D3</f>
        <v>0.75</v>
      </c>
      <c r="K3" s="100">
        <v>12</v>
      </c>
      <c r="L3" s="101">
        <f>K3/$D3</f>
        <v>1</v>
      </c>
      <c r="M3" s="99"/>
      <c r="N3" s="28"/>
      <c r="O3" s="29"/>
      <c r="P3" s="82" t="s">
        <v>36</v>
      </c>
      <c r="Q3" s="83"/>
      <c r="R3" s="25" t="s">
        <v>59</v>
      </c>
    </row>
    <row r="4" spans="1:21" x14ac:dyDescent="0.3">
      <c r="A4" s="97"/>
      <c r="B4" s="102"/>
      <c r="C4" s="99" t="s">
        <v>9</v>
      </c>
      <c r="D4" s="100">
        <v>12</v>
      </c>
      <c r="E4" s="100">
        <v>4</v>
      </c>
      <c r="F4" s="101">
        <f t="shared" ref="F4:F27" si="0">E4/D4</f>
        <v>0.33333333333333331</v>
      </c>
      <c r="G4" s="100">
        <v>6</v>
      </c>
      <c r="H4" s="101">
        <f t="shared" ref="H4:H27" si="1">G4/$D4</f>
        <v>0.5</v>
      </c>
      <c r="I4" s="100">
        <v>9</v>
      </c>
      <c r="J4" s="101">
        <f t="shared" ref="J4:J27" si="2">I4/$D4</f>
        <v>0.75</v>
      </c>
      <c r="K4" s="100">
        <v>12</v>
      </c>
      <c r="L4" s="101">
        <f t="shared" ref="L4:L27" si="3">K4/$D4</f>
        <v>1</v>
      </c>
      <c r="M4" s="99"/>
      <c r="N4" s="28"/>
      <c r="O4" s="67">
        <f>IF(T4=1,AVERAGE(E3:E8),IF(T4=2,AVERAGE(G3:G8),IF(T4=3,AVERAGE(I3:I8),IF(T4=4,AVERAGE(K3:K8)))))</f>
        <v>3.6666666666666665</v>
      </c>
      <c r="P4" s="8" t="s">
        <v>62</v>
      </c>
      <c r="Q4" s="24">
        <f>IF($T$4=1,IF(O4&lt;=1.2,100,0),IF($T$4=2,IF(O4&lt;=3,100,0),IF($T$4=3,IF(O4&lt;=6,100,0),IF($T$4=4,IF(O4&lt;=9,100,0)))))</f>
        <v>0</v>
      </c>
      <c r="R4" s="25">
        <f>O4*8.5-2</f>
        <v>29.166666666666664</v>
      </c>
      <c r="T4" s="38">
        <v>1</v>
      </c>
    </row>
    <row r="5" spans="1:21" x14ac:dyDescent="0.3">
      <c r="A5" s="97"/>
      <c r="B5" s="103" t="s">
        <v>38</v>
      </c>
      <c r="C5" s="99" t="s">
        <v>10</v>
      </c>
      <c r="D5" s="100">
        <v>12</v>
      </c>
      <c r="E5" s="100">
        <v>4</v>
      </c>
      <c r="F5" s="101">
        <f t="shared" si="0"/>
        <v>0.33333333333333331</v>
      </c>
      <c r="G5" s="100">
        <v>6</v>
      </c>
      <c r="H5" s="101">
        <f t="shared" si="1"/>
        <v>0.5</v>
      </c>
      <c r="I5" s="100">
        <v>8</v>
      </c>
      <c r="J5" s="101">
        <f t="shared" si="2"/>
        <v>0.66666666666666663</v>
      </c>
      <c r="K5" s="100">
        <v>11</v>
      </c>
      <c r="L5" s="101">
        <f t="shared" si="3"/>
        <v>0.91666666666666663</v>
      </c>
      <c r="M5" s="99"/>
      <c r="N5" s="28"/>
      <c r="O5" s="67"/>
      <c r="P5" s="8" t="s">
        <v>63</v>
      </c>
      <c r="Q5" s="24">
        <f>IF($T$4=1,IF(AND(O4&gt;1.2,O4&lt;3),100,0),IF($T$4=2,IF(AND(O4&gt;3,O4&lt;6),100,0),IF($T$4=3,IF(AND(O4&gt;6,O4&lt;9),100,0),IF($T$4=4,IF(AND(O4&gt;9,O4&lt;11),100,0)))))</f>
        <v>0</v>
      </c>
      <c r="R5" s="25">
        <v>2</v>
      </c>
    </row>
    <row r="6" spans="1:21" x14ac:dyDescent="0.3">
      <c r="A6" s="97"/>
      <c r="B6" s="103"/>
      <c r="C6" s="99" t="s">
        <v>11</v>
      </c>
      <c r="D6" s="100">
        <v>12</v>
      </c>
      <c r="E6" s="100">
        <v>3</v>
      </c>
      <c r="F6" s="101">
        <f t="shared" si="0"/>
        <v>0.25</v>
      </c>
      <c r="G6" s="100">
        <v>5</v>
      </c>
      <c r="H6" s="101">
        <f t="shared" si="1"/>
        <v>0.41666666666666669</v>
      </c>
      <c r="I6" s="100">
        <v>7</v>
      </c>
      <c r="J6" s="101">
        <f t="shared" si="2"/>
        <v>0.58333333333333337</v>
      </c>
      <c r="K6" s="100">
        <v>10</v>
      </c>
      <c r="L6" s="101">
        <f t="shared" si="3"/>
        <v>0.83333333333333337</v>
      </c>
      <c r="M6" s="99"/>
      <c r="N6" s="28"/>
      <c r="O6" s="67"/>
      <c r="P6" s="8" t="s">
        <v>64</v>
      </c>
      <c r="Q6" s="24">
        <f>IF($T$4=1,IF(O4&gt;=3,100,0),IF($T$4=2,IF(O4&gt;=6,100,0),IF($T$4=3,IF(O4&gt;=9,100,0),IF($T$4=4,IF(O4&gt;=11,100,0)))))</f>
        <v>100</v>
      </c>
      <c r="R6" s="25">
        <f>200-R4</f>
        <v>170.83333333333334</v>
      </c>
    </row>
    <row r="7" spans="1:21" x14ac:dyDescent="0.3">
      <c r="A7" s="97"/>
      <c r="B7" s="103" t="s">
        <v>39</v>
      </c>
      <c r="C7" s="99" t="s">
        <v>12</v>
      </c>
      <c r="D7" s="100">
        <v>12</v>
      </c>
      <c r="E7" s="100">
        <v>4</v>
      </c>
      <c r="F7" s="101">
        <f t="shared" si="0"/>
        <v>0.33333333333333331</v>
      </c>
      <c r="G7" s="100">
        <v>6</v>
      </c>
      <c r="H7" s="101">
        <f t="shared" si="1"/>
        <v>0.5</v>
      </c>
      <c r="I7" s="100">
        <v>8</v>
      </c>
      <c r="J7" s="101">
        <f t="shared" si="2"/>
        <v>0.66666666666666663</v>
      </c>
      <c r="K7" s="100">
        <v>12</v>
      </c>
      <c r="L7" s="101">
        <f t="shared" si="3"/>
        <v>1</v>
      </c>
      <c r="M7" s="99"/>
      <c r="N7" s="28"/>
      <c r="O7" s="67"/>
      <c r="P7" s="8" t="s">
        <v>65</v>
      </c>
      <c r="Q7" s="8">
        <v>100</v>
      </c>
      <c r="R7" s="25"/>
      <c r="T7" s="43" t="str">
        <f>IF(T4=1,"Q1",IF(T4=2,"Q2",IF(T4=3,"Q3",IF(T4=4,"Q4",))))</f>
        <v>Q1</v>
      </c>
    </row>
    <row r="8" spans="1:21" x14ac:dyDescent="0.3">
      <c r="A8" s="97"/>
      <c r="B8" s="103"/>
      <c r="C8" s="99" t="s">
        <v>13</v>
      </c>
      <c r="D8" s="100">
        <v>12</v>
      </c>
      <c r="E8" s="100">
        <v>3</v>
      </c>
      <c r="F8" s="101">
        <f t="shared" si="0"/>
        <v>0.25</v>
      </c>
      <c r="G8" s="100">
        <v>5</v>
      </c>
      <c r="H8" s="101">
        <f t="shared" si="1"/>
        <v>0.41666666666666669</v>
      </c>
      <c r="I8" s="100">
        <v>7</v>
      </c>
      <c r="J8" s="101">
        <f t="shared" si="2"/>
        <v>0.58333333333333337</v>
      </c>
      <c r="K8" s="100">
        <v>12</v>
      </c>
      <c r="L8" s="101">
        <f t="shared" si="3"/>
        <v>1</v>
      </c>
      <c r="M8" s="99"/>
      <c r="N8" s="28"/>
      <c r="O8" s="67"/>
      <c r="P8" s="8" t="s">
        <v>62</v>
      </c>
      <c r="Q8" s="24">
        <f>IF($T$4=1,IF(O9&lt;=1.2,100,0),IF($T$4=2,IF(O9&lt;=2.4,100,0),IF($T$4=3,IF(O9&lt;=3.6,100,0),IF($T$4=4,IF(O9&lt;=4.8,100,0)))))</f>
        <v>0</v>
      </c>
      <c r="R8" s="25"/>
    </row>
    <row r="9" spans="1:21" x14ac:dyDescent="0.3">
      <c r="A9" s="81" t="s">
        <v>49</v>
      </c>
      <c r="B9" s="85" t="s">
        <v>40</v>
      </c>
      <c r="C9" s="8" t="s">
        <v>14</v>
      </c>
      <c r="D9" s="15">
        <v>12</v>
      </c>
      <c r="E9" s="15">
        <v>2</v>
      </c>
      <c r="F9" s="12">
        <f t="shared" si="0"/>
        <v>0.16666666666666666</v>
      </c>
      <c r="G9" s="15">
        <v>4</v>
      </c>
      <c r="H9" s="12">
        <f t="shared" si="1"/>
        <v>0.33333333333333331</v>
      </c>
      <c r="I9" s="15">
        <v>6</v>
      </c>
      <c r="J9" s="12">
        <f t="shared" si="2"/>
        <v>0.5</v>
      </c>
      <c r="K9" s="15">
        <v>12</v>
      </c>
      <c r="L9" s="12">
        <f t="shared" si="3"/>
        <v>1</v>
      </c>
      <c r="M9" s="8"/>
      <c r="N9" s="28"/>
      <c r="O9" s="69">
        <f>IF(T4=1,AVERAGE(E9:E12),IF(T4=2,AVERAGE(G9:G12),IF(T4=3,AVERAGE(I9:I12),IF(T4=4,AVERAGE(K9:K12)))))</f>
        <v>3</v>
      </c>
      <c r="P9" s="47" t="s">
        <v>63</v>
      </c>
      <c r="Q9" s="48">
        <f>IF($T$4=1,IF(AND(O9&gt;1.2,O9&lt;3),100,0),IF($T$4=2,IF(AND(O9&gt;3,O9&lt;6),100,0),IF($T$4=3,IF(AND(O9&gt;6,O9&lt;9),100,0),IF($T$4=4,IF(AND(O9&gt;9,O9&lt;11),100,0)))))</f>
        <v>0</v>
      </c>
      <c r="R9" s="49">
        <f>O9*8.5-2</f>
        <v>23.5</v>
      </c>
    </row>
    <row r="10" spans="1:21" x14ac:dyDescent="0.3">
      <c r="A10" s="81"/>
      <c r="B10" s="85"/>
      <c r="C10" s="8" t="s">
        <v>15</v>
      </c>
      <c r="D10" s="15">
        <v>12</v>
      </c>
      <c r="E10" s="15">
        <v>2</v>
      </c>
      <c r="F10" s="12">
        <f t="shared" si="0"/>
        <v>0.16666666666666666</v>
      </c>
      <c r="G10" s="15">
        <v>4</v>
      </c>
      <c r="H10" s="12">
        <f t="shared" si="1"/>
        <v>0.33333333333333331</v>
      </c>
      <c r="I10" s="15">
        <v>6</v>
      </c>
      <c r="J10" s="12">
        <f t="shared" si="2"/>
        <v>0.5</v>
      </c>
      <c r="K10" s="15">
        <v>12</v>
      </c>
      <c r="L10" s="12">
        <f t="shared" si="3"/>
        <v>1</v>
      </c>
      <c r="M10" s="8"/>
      <c r="N10" s="28"/>
      <c r="O10" s="69"/>
      <c r="P10" s="47" t="s">
        <v>64</v>
      </c>
      <c r="Q10" s="48">
        <f>IF($T$4=1,IF(O9&gt;=3,100,0),IF($T$4=2,IF(O9&gt;=6,100,0),IF($T$4=3,IF(O9&gt;=9,100,0),IF($T$4=4,IF(O9&gt;=11,100,0)))))</f>
        <v>100</v>
      </c>
      <c r="R10" s="49">
        <v>2</v>
      </c>
    </row>
    <row r="11" spans="1:21" x14ac:dyDescent="0.3">
      <c r="A11" s="81"/>
      <c r="B11" s="85" t="s">
        <v>41</v>
      </c>
      <c r="C11" s="8" t="s">
        <v>16</v>
      </c>
      <c r="D11" s="15">
        <v>12</v>
      </c>
      <c r="E11" s="15">
        <v>6</v>
      </c>
      <c r="F11" s="12">
        <f t="shared" si="0"/>
        <v>0.5</v>
      </c>
      <c r="G11" s="15">
        <v>8</v>
      </c>
      <c r="H11" s="12">
        <f t="shared" si="1"/>
        <v>0.66666666666666663</v>
      </c>
      <c r="I11" s="15">
        <v>10</v>
      </c>
      <c r="J11" s="12">
        <f t="shared" si="2"/>
        <v>0.83333333333333337</v>
      </c>
      <c r="K11" s="15">
        <v>11</v>
      </c>
      <c r="L11" s="12">
        <f t="shared" si="3"/>
        <v>0.91666666666666663</v>
      </c>
      <c r="M11" s="8"/>
      <c r="N11" s="28"/>
      <c r="O11" s="69"/>
      <c r="P11" s="47" t="s">
        <v>65</v>
      </c>
      <c r="Q11" s="47">
        <v>100</v>
      </c>
      <c r="R11" s="49">
        <f>200-R9</f>
        <v>176.5</v>
      </c>
    </row>
    <row r="12" spans="1:21" x14ac:dyDescent="0.3">
      <c r="A12" s="81"/>
      <c r="B12" s="85"/>
      <c r="C12" s="8" t="s">
        <v>17</v>
      </c>
      <c r="D12" s="15">
        <v>12</v>
      </c>
      <c r="E12" s="15">
        <v>2</v>
      </c>
      <c r="F12" s="12">
        <f t="shared" si="0"/>
        <v>0.16666666666666666</v>
      </c>
      <c r="G12" s="15">
        <v>4</v>
      </c>
      <c r="H12" s="12">
        <f t="shared" si="1"/>
        <v>0.33333333333333331</v>
      </c>
      <c r="I12" s="15">
        <v>6</v>
      </c>
      <c r="J12" s="12">
        <f t="shared" si="2"/>
        <v>0.5</v>
      </c>
      <c r="K12" s="15">
        <v>10</v>
      </c>
      <c r="L12" s="12">
        <f t="shared" si="3"/>
        <v>0.83333333333333337</v>
      </c>
      <c r="M12" s="8"/>
      <c r="N12" s="28"/>
      <c r="O12" s="69"/>
      <c r="P12" s="47" t="s">
        <v>62</v>
      </c>
      <c r="Q12" s="48">
        <f>IF($T$4=1,IF(O14&lt;=1.2,100,0),IF($T$4=2,IF(O14&lt;=3,100,0),IF($T$4=3,IF(O14&lt;=6,100,0),IF($T$4=4,IF(O14&lt;=9,100,0)))))</f>
        <v>0</v>
      </c>
      <c r="R12" s="47"/>
    </row>
    <row r="13" spans="1:21" x14ac:dyDescent="0.3">
      <c r="A13" s="96" t="s">
        <v>50</v>
      </c>
      <c r="B13" s="80" t="s">
        <v>42</v>
      </c>
      <c r="C13" s="9" t="s">
        <v>18</v>
      </c>
      <c r="D13" s="16">
        <v>12</v>
      </c>
      <c r="E13" s="16">
        <v>1</v>
      </c>
      <c r="F13" s="13">
        <f t="shared" si="0"/>
        <v>8.3333333333333329E-2</v>
      </c>
      <c r="G13" s="16">
        <v>3</v>
      </c>
      <c r="H13" s="13">
        <f t="shared" si="1"/>
        <v>0.25</v>
      </c>
      <c r="I13" s="16">
        <v>5</v>
      </c>
      <c r="J13" s="13">
        <f t="shared" si="2"/>
        <v>0.41666666666666669</v>
      </c>
      <c r="K13" s="16">
        <v>9</v>
      </c>
      <c r="L13" s="13">
        <f t="shared" si="3"/>
        <v>0.75</v>
      </c>
      <c r="M13" s="9"/>
      <c r="N13" s="28"/>
      <c r="O13" s="70"/>
      <c r="P13" s="10" t="s">
        <v>63</v>
      </c>
      <c r="Q13" s="51">
        <f>IF($T$4=1,IF(AND(O14&gt;1.2,O14&lt;3),100,0),IF($T$4=2,IF(AND(O14&gt;3,O14&lt;6),100,0),IF($T$4=3,IF(AND(O14&gt;6,O14&lt;9),100,0),IF($T$4=4,IF(AND(O14&gt;9,O14&lt;11),100,0)))))</f>
        <v>100</v>
      </c>
      <c r="R13" s="10"/>
    </row>
    <row r="14" spans="1:21" x14ac:dyDescent="0.3">
      <c r="A14" s="96"/>
      <c r="B14" s="80"/>
      <c r="C14" s="9" t="s">
        <v>19</v>
      </c>
      <c r="D14" s="16">
        <v>12</v>
      </c>
      <c r="E14" s="16">
        <v>3</v>
      </c>
      <c r="F14" s="13">
        <f t="shared" si="0"/>
        <v>0.25</v>
      </c>
      <c r="G14" s="16">
        <v>5</v>
      </c>
      <c r="H14" s="13">
        <f t="shared" si="1"/>
        <v>0.41666666666666669</v>
      </c>
      <c r="I14" s="16">
        <v>7</v>
      </c>
      <c r="J14" s="13">
        <f t="shared" si="2"/>
        <v>0.58333333333333337</v>
      </c>
      <c r="K14" s="16">
        <v>8</v>
      </c>
      <c r="L14" s="13">
        <f t="shared" si="3"/>
        <v>0.66666666666666663</v>
      </c>
      <c r="M14" s="9"/>
      <c r="N14" s="28"/>
      <c r="O14" s="70">
        <f>IF(T4=1,AVERAGE(E13:E20),IF(T4=2,AVERAGE(G13:G20),IF(T4=3,AVERAGE(I13:I20),IF(T4=4,AVERAGE(K13:K20)))))</f>
        <v>2.875</v>
      </c>
      <c r="P14" s="10" t="s">
        <v>64</v>
      </c>
      <c r="Q14" s="51">
        <f>IF($T$4=1,IF(O14&gt;=3,100,0),IF($T$4=2,IF(O14&gt;=6,100,0),IF($T$4=3,IF(O14&gt;=9,100,0),IF($T$4=4,IF(O14&gt;=11,100,0)))))</f>
        <v>0</v>
      </c>
      <c r="R14" s="52">
        <f>O14*8.5-2</f>
        <v>22.4375</v>
      </c>
    </row>
    <row r="15" spans="1:21" x14ac:dyDescent="0.3">
      <c r="A15" s="96"/>
      <c r="B15" s="80" t="s">
        <v>43</v>
      </c>
      <c r="C15" s="9" t="s">
        <v>20</v>
      </c>
      <c r="D15" s="16">
        <v>12</v>
      </c>
      <c r="E15" s="16">
        <v>4</v>
      </c>
      <c r="F15" s="13">
        <f t="shared" si="0"/>
        <v>0.33333333333333331</v>
      </c>
      <c r="G15" s="16">
        <v>6</v>
      </c>
      <c r="H15" s="13">
        <f t="shared" si="1"/>
        <v>0.5</v>
      </c>
      <c r="I15" s="16">
        <v>9</v>
      </c>
      <c r="J15" s="13">
        <f t="shared" si="2"/>
        <v>0.75</v>
      </c>
      <c r="K15" s="16">
        <v>12</v>
      </c>
      <c r="L15" s="13">
        <f t="shared" si="3"/>
        <v>1</v>
      </c>
      <c r="M15" s="9"/>
      <c r="N15" s="28"/>
      <c r="O15" s="70"/>
      <c r="P15" s="10" t="s">
        <v>65</v>
      </c>
      <c r="Q15" s="10">
        <v>100</v>
      </c>
      <c r="R15" s="52">
        <v>2</v>
      </c>
    </row>
    <row r="16" spans="1:21" x14ac:dyDescent="0.3">
      <c r="A16" s="96"/>
      <c r="B16" s="80"/>
      <c r="C16" s="9" t="s">
        <v>21</v>
      </c>
      <c r="D16" s="16">
        <v>12</v>
      </c>
      <c r="E16" s="16">
        <v>4</v>
      </c>
      <c r="F16" s="13">
        <f t="shared" si="0"/>
        <v>0.33333333333333331</v>
      </c>
      <c r="G16" s="16">
        <v>6</v>
      </c>
      <c r="H16" s="13">
        <f t="shared" si="1"/>
        <v>0.5</v>
      </c>
      <c r="I16" s="16">
        <v>9</v>
      </c>
      <c r="J16" s="13">
        <f t="shared" si="2"/>
        <v>0.75</v>
      </c>
      <c r="K16" s="16">
        <v>12</v>
      </c>
      <c r="L16" s="13">
        <f t="shared" si="3"/>
        <v>1</v>
      </c>
      <c r="M16" s="9"/>
      <c r="N16" s="28"/>
      <c r="O16" s="70"/>
      <c r="P16" s="10" t="s">
        <v>62</v>
      </c>
      <c r="Q16" s="51">
        <f>IF($T$4=1,IF(O21&lt;=1.2,100,0),IF($T$4=2,IF(O21&lt;=3,100,0),IF($T$4=3,IF(O21&lt;=6,100,0),IF($T$4=4,IF(O21&lt;=9,100,0)))))</f>
        <v>0</v>
      </c>
      <c r="R16" s="52">
        <f>200-R14</f>
        <v>177.5625</v>
      </c>
    </row>
    <row r="17" spans="1:18" x14ac:dyDescent="0.3">
      <c r="A17" s="96"/>
      <c r="B17" s="80" t="s">
        <v>44</v>
      </c>
      <c r="C17" s="9" t="s">
        <v>22</v>
      </c>
      <c r="D17" s="16">
        <v>12</v>
      </c>
      <c r="E17" s="16">
        <v>3</v>
      </c>
      <c r="F17" s="13">
        <f t="shared" si="0"/>
        <v>0.25</v>
      </c>
      <c r="G17" s="16">
        <v>5</v>
      </c>
      <c r="H17" s="13">
        <f t="shared" si="1"/>
        <v>0.41666666666666669</v>
      </c>
      <c r="I17" s="16">
        <v>7</v>
      </c>
      <c r="J17" s="13">
        <f t="shared" si="2"/>
        <v>0.58333333333333337</v>
      </c>
      <c r="K17" s="16">
        <v>10</v>
      </c>
      <c r="L17" s="13">
        <f t="shared" si="3"/>
        <v>0.83333333333333337</v>
      </c>
      <c r="M17" s="9"/>
      <c r="N17" s="28"/>
      <c r="O17" s="70"/>
      <c r="P17" s="10" t="s">
        <v>63</v>
      </c>
      <c r="Q17" s="51">
        <f>IF($T$4=1,IF(AND(O21&gt;1.2,O21&lt;3),100,0),IF($T$4=2,IF(AND(O21&gt;3,O21&lt;6),100,0),IF($T$4=3,IF(AND(O21&gt;6,O21&lt;9),100,0),IF($T$4=4,IF(AND(O21&gt;9,O21&lt;11),100,0)))))</f>
        <v>0</v>
      </c>
      <c r="R17" s="10"/>
    </row>
    <row r="18" spans="1:18" x14ac:dyDescent="0.3">
      <c r="A18" s="96"/>
      <c r="B18" s="80"/>
      <c r="C18" s="9" t="s">
        <v>23</v>
      </c>
      <c r="D18" s="16">
        <v>12</v>
      </c>
      <c r="E18" s="16">
        <v>2</v>
      </c>
      <c r="F18" s="13">
        <f t="shared" si="0"/>
        <v>0.16666666666666666</v>
      </c>
      <c r="G18" s="16">
        <v>4</v>
      </c>
      <c r="H18" s="13">
        <f t="shared" si="1"/>
        <v>0.33333333333333331</v>
      </c>
      <c r="I18" s="16">
        <v>6</v>
      </c>
      <c r="J18" s="13">
        <f t="shared" si="2"/>
        <v>0.5</v>
      </c>
      <c r="K18" s="16">
        <v>10</v>
      </c>
      <c r="L18" s="13">
        <f t="shared" si="3"/>
        <v>0.83333333333333337</v>
      </c>
      <c r="M18" s="9"/>
      <c r="N18" s="28"/>
      <c r="O18" s="70"/>
      <c r="P18" s="10" t="s">
        <v>64</v>
      </c>
      <c r="Q18" s="51">
        <f>IF($T$4=1,IF(O21&gt;=3,100,0),IF($T$4=2,IF(O21&gt;=6,100,0),IF($T$4=3,IF(O21&gt;=9,100,0),IF($T$4=4,IF(O21&gt;=11,100,0)))))</f>
        <v>100</v>
      </c>
      <c r="R18" s="10"/>
    </row>
    <row r="19" spans="1:18" x14ac:dyDescent="0.3">
      <c r="A19" s="96"/>
      <c r="B19" s="80" t="s">
        <v>45</v>
      </c>
      <c r="C19" s="9" t="s">
        <v>24</v>
      </c>
      <c r="D19" s="16">
        <v>12</v>
      </c>
      <c r="E19" s="16">
        <v>2</v>
      </c>
      <c r="F19" s="13">
        <f t="shared" si="0"/>
        <v>0.16666666666666666</v>
      </c>
      <c r="G19" s="16">
        <v>4</v>
      </c>
      <c r="H19" s="13">
        <f t="shared" si="1"/>
        <v>0.33333333333333331</v>
      </c>
      <c r="I19" s="16">
        <v>6</v>
      </c>
      <c r="J19" s="13">
        <f t="shared" si="2"/>
        <v>0.5</v>
      </c>
      <c r="K19" s="16">
        <v>12</v>
      </c>
      <c r="L19" s="13">
        <f t="shared" si="3"/>
        <v>1</v>
      </c>
      <c r="M19" s="9"/>
      <c r="N19" s="28"/>
      <c r="O19" s="70"/>
      <c r="P19" s="10" t="s">
        <v>65</v>
      </c>
      <c r="Q19" s="10">
        <v>100</v>
      </c>
      <c r="R19" s="10"/>
    </row>
    <row r="20" spans="1:18" x14ac:dyDescent="0.3">
      <c r="A20" s="96"/>
      <c r="B20" s="80"/>
      <c r="C20" s="9" t="s">
        <v>25</v>
      </c>
      <c r="D20" s="16">
        <v>12</v>
      </c>
      <c r="E20" s="16">
        <v>4</v>
      </c>
      <c r="F20" s="13">
        <f t="shared" si="0"/>
        <v>0.33333333333333331</v>
      </c>
      <c r="G20" s="16">
        <v>6</v>
      </c>
      <c r="H20" s="13">
        <f t="shared" si="1"/>
        <v>0.5</v>
      </c>
      <c r="I20" s="16">
        <v>9</v>
      </c>
      <c r="J20" s="13">
        <f t="shared" si="2"/>
        <v>0.75</v>
      </c>
      <c r="K20" s="16">
        <v>11</v>
      </c>
      <c r="L20" s="13">
        <f t="shared" si="3"/>
        <v>0.91666666666666663</v>
      </c>
      <c r="M20" s="9"/>
      <c r="N20" s="28"/>
      <c r="O20" s="70"/>
      <c r="P20" s="10" t="s">
        <v>66</v>
      </c>
      <c r="Q20" s="51"/>
      <c r="R20" s="10"/>
    </row>
    <row r="21" spans="1:18" x14ac:dyDescent="0.3">
      <c r="A21" s="79" t="s">
        <v>51</v>
      </c>
      <c r="B21" s="78" t="s">
        <v>46</v>
      </c>
      <c r="C21" s="11" t="s">
        <v>26</v>
      </c>
      <c r="D21" s="17">
        <v>12</v>
      </c>
      <c r="E21" s="17">
        <v>4</v>
      </c>
      <c r="F21" s="14">
        <f t="shared" si="0"/>
        <v>0.33333333333333331</v>
      </c>
      <c r="G21" s="17">
        <v>6</v>
      </c>
      <c r="H21" s="14">
        <f t="shared" si="1"/>
        <v>0.5</v>
      </c>
      <c r="I21" s="17">
        <v>9</v>
      </c>
      <c r="J21" s="14">
        <f t="shared" si="2"/>
        <v>0.75</v>
      </c>
      <c r="K21" s="17">
        <v>12</v>
      </c>
      <c r="L21" s="14">
        <f t="shared" si="3"/>
        <v>1</v>
      </c>
      <c r="M21" s="11"/>
      <c r="N21" s="28"/>
      <c r="O21" s="68">
        <f>IF(T4=1,AVERAGE(E21:E27),IF(T4=2,AVERAGE(G21:G27),IF(T4=3,AVERAGE(I21:I27),IF(T4=4,AVERAGE(K21:K27)))))</f>
        <v>3.2857142857142856</v>
      </c>
      <c r="P21" s="46"/>
      <c r="Q21" s="42"/>
      <c r="R21" s="50">
        <f>O21*8.5-2</f>
        <v>25.928571428571427</v>
      </c>
    </row>
    <row r="22" spans="1:18" x14ac:dyDescent="0.3">
      <c r="A22" s="79"/>
      <c r="B22" s="78"/>
      <c r="C22" s="11" t="s">
        <v>27</v>
      </c>
      <c r="D22" s="17">
        <v>12</v>
      </c>
      <c r="E22" s="17">
        <v>4</v>
      </c>
      <c r="F22" s="14">
        <f t="shared" si="0"/>
        <v>0.33333333333333331</v>
      </c>
      <c r="G22" s="17">
        <v>6</v>
      </c>
      <c r="H22" s="14">
        <f t="shared" si="1"/>
        <v>0.5</v>
      </c>
      <c r="I22" s="17">
        <v>9</v>
      </c>
      <c r="J22" s="14">
        <f t="shared" si="2"/>
        <v>0.75</v>
      </c>
      <c r="K22" s="17">
        <v>12</v>
      </c>
      <c r="L22" s="14">
        <f t="shared" si="3"/>
        <v>1</v>
      </c>
      <c r="M22" s="11"/>
      <c r="N22" s="28"/>
      <c r="O22" s="11"/>
      <c r="P22" s="11"/>
      <c r="Q22" s="42"/>
      <c r="R22" s="50">
        <v>2</v>
      </c>
    </row>
    <row r="23" spans="1:18" x14ac:dyDescent="0.3">
      <c r="A23" s="79"/>
      <c r="B23" s="78" t="s">
        <v>47</v>
      </c>
      <c r="C23" s="11" t="s">
        <v>28</v>
      </c>
      <c r="D23" s="17">
        <v>12</v>
      </c>
      <c r="E23" s="17">
        <v>4</v>
      </c>
      <c r="F23" s="14">
        <f t="shared" si="0"/>
        <v>0.33333333333333331</v>
      </c>
      <c r="G23" s="17">
        <v>6</v>
      </c>
      <c r="H23" s="14">
        <f t="shared" si="1"/>
        <v>0.5</v>
      </c>
      <c r="I23" s="17">
        <v>9</v>
      </c>
      <c r="J23" s="14">
        <f t="shared" si="2"/>
        <v>0.75</v>
      </c>
      <c r="K23" s="17">
        <v>12</v>
      </c>
      <c r="L23" s="14">
        <f t="shared" si="3"/>
        <v>1</v>
      </c>
      <c r="M23" s="11"/>
      <c r="N23" s="28"/>
      <c r="O23" s="11"/>
      <c r="P23" s="11"/>
      <c r="Q23" s="42"/>
      <c r="R23" s="50">
        <f>200-R21</f>
        <v>174.07142857142858</v>
      </c>
    </row>
    <row r="24" spans="1:18" x14ac:dyDescent="0.3">
      <c r="A24" s="79"/>
      <c r="B24" s="78"/>
      <c r="C24" s="11" t="s">
        <v>29</v>
      </c>
      <c r="D24" s="17">
        <v>12</v>
      </c>
      <c r="E24" s="17">
        <v>4</v>
      </c>
      <c r="F24" s="14">
        <f t="shared" si="0"/>
        <v>0.33333333333333331</v>
      </c>
      <c r="G24" s="17">
        <v>6</v>
      </c>
      <c r="H24" s="14">
        <f t="shared" si="1"/>
        <v>0.5</v>
      </c>
      <c r="I24" s="17">
        <v>8</v>
      </c>
      <c r="J24" s="14">
        <f t="shared" si="2"/>
        <v>0.66666666666666663</v>
      </c>
      <c r="K24" s="17">
        <v>11</v>
      </c>
      <c r="L24" s="14">
        <f t="shared" si="3"/>
        <v>0.91666666666666663</v>
      </c>
      <c r="M24" s="11"/>
      <c r="N24" s="28"/>
      <c r="O24" s="11"/>
      <c r="P24" s="11"/>
      <c r="Q24" s="42"/>
      <c r="R24" s="11"/>
    </row>
    <row r="25" spans="1:18" x14ac:dyDescent="0.3">
      <c r="A25" s="79"/>
      <c r="B25" s="78" t="s">
        <v>48</v>
      </c>
      <c r="C25" s="11" t="s">
        <v>30</v>
      </c>
      <c r="D25" s="17">
        <v>12</v>
      </c>
      <c r="E25" s="17">
        <v>2</v>
      </c>
      <c r="F25" s="14">
        <f t="shared" si="0"/>
        <v>0.16666666666666666</v>
      </c>
      <c r="G25" s="17">
        <v>4</v>
      </c>
      <c r="H25" s="14">
        <f t="shared" si="1"/>
        <v>0.33333333333333331</v>
      </c>
      <c r="I25" s="17">
        <v>6</v>
      </c>
      <c r="J25" s="14">
        <f t="shared" si="2"/>
        <v>0.5</v>
      </c>
      <c r="K25" s="17">
        <v>12</v>
      </c>
      <c r="L25" s="14">
        <f t="shared" si="3"/>
        <v>1</v>
      </c>
      <c r="M25" s="11"/>
      <c r="N25" s="28"/>
      <c r="O25" s="11"/>
      <c r="P25" s="11"/>
      <c r="Q25" s="42"/>
      <c r="R25" s="11"/>
    </row>
    <row r="26" spans="1:18" x14ac:dyDescent="0.3">
      <c r="A26" s="79"/>
      <c r="B26" s="78"/>
      <c r="C26" s="11" t="s">
        <v>31</v>
      </c>
      <c r="D26" s="17">
        <v>12</v>
      </c>
      <c r="E26" s="17">
        <v>1</v>
      </c>
      <c r="F26" s="14">
        <f t="shared" si="0"/>
        <v>8.3333333333333329E-2</v>
      </c>
      <c r="G26" s="17">
        <v>3</v>
      </c>
      <c r="H26" s="14">
        <f t="shared" si="1"/>
        <v>0.25</v>
      </c>
      <c r="I26" s="17">
        <v>6</v>
      </c>
      <c r="J26" s="14">
        <f t="shared" si="2"/>
        <v>0.5</v>
      </c>
      <c r="K26" s="17">
        <v>12</v>
      </c>
      <c r="L26" s="14">
        <f t="shared" si="3"/>
        <v>1</v>
      </c>
      <c r="M26" s="11"/>
      <c r="N26" s="28"/>
      <c r="O26" s="11"/>
      <c r="P26" s="11"/>
      <c r="Q26" s="11"/>
      <c r="R26" s="11"/>
    </row>
    <row r="27" spans="1:18" x14ac:dyDescent="0.3">
      <c r="A27" s="79"/>
      <c r="B27" s="78"/>
      <c r="C27" s="11" t="s">
        <v>32</v>
      </c>
      <c r="D27" s="17">
        <v>12</v>
      </c>
      <c r="E27" s="17">
        <v>4</v>
      </c>
      <c r="F27" s="14">
        <f t="shared" si="0"/>
        <v>0.33333333333333331</v>
      </c>
      <c r="G27" s="17">
        <v>6</v>
      </c>
      <c r="H27" s="14">
        <f t="shared" si="1"/>
        <v>0.5</v>
      </c>
      <c r="I27" s="17">
        <v>7</v>
      </c>
      <c r="J27" s="14">
        <f t="shared" si="2"/>
        <v>0.58333333333333337</v>
      </c>
      <c r="K27" s="17">
        <v>10</v>
      </c>
      <c r="L27" s="14">
        <f t="shared" si="3"/>
        <v>0.83333333333333337</v>
      </c>
      <c r="M27" s="11"/>
      <c r="N27" s="28"/>
      <c r="O27" s="11"/>
      <c r="P27" s="11"/>
      <c r="Q27" s="11"/>
      <c r="R27" s="11"/>
    </row>
    <row r="28" spans="1:18" x14ac:dyDescent="0.3">
      <c r="B28" s="3"/>
    </row>
    <row r="58" spans="15:16" x14ac:dyDescent="0.3">
      <c r="O58" s="1" t="s">
        <v>62</v>
      </c>
      <c r="P58" s="24">
        <f>IF($O$4&lt;=1.2,25,0)</f>
        <v>0</v>
      </c>
    </row>
    <row r="59" spans="15:16" x14ac:dyDescent="0.3">
      <c r="O59" s="1" t="s">
        <v>63</v>
      </c>
      <c r="P59" s="24">
        <f>IF(AND($O$4&gt;1.2,$O$4&lt;3),25,0)</f>
        <v>0</v>
      </c>
    </row>
    <row r="60" spans="15:16" x14ac:dyDescent="0.3">
      <c r="O60" s="1" t="s">
        <v>64</v>
      </c>
      <c r="P60" s="24">
        <f>IF($O$4&gt;=3,25,0)</f>
        <v>25</v>
      </c>
    </row>
    <row r="61" spans="15:16" x14ac:dyDescent="0.3">
      <c r="O61" s="1" t="s">
        <v>65</v>
      </c>
      <c r="P61" s="1">
        <v>0.01</v>
      </c>
    </row>
    <row r="62" spans="15:16" x14ac:dyDescent="0.3">
      <c r="O62" s="1" t="s">
        <v>62</v>
      </c>
      <c r="P62" s="24">
        <f>IF($O$9&lt;=1.2,25,0)</f>
        <v>0</v>
      </c>
    </row>
    <row r="63" spans="15:16" x14ac:dyDescent="0.3">
      <c r="O63" s="1" t="s">
        <v>63</v>
      </c>
      <c r="P63" s="24">
        <f>IF(AND($O$9&gt;1.2,$O$9&lt;3),25,0)</f>
        <v>0</v>
      </c>
    </row>
    <row r="64" spans="15:16" x14ac:dyDescent="0.3">
      <c r="O64" s="1" t="s">
        <v>64</v>
      </c>
      <c r="P64" s="24">
        <f>IF($O$9&gt;=3,25,0)</f>
        <v>25</v>
      </c>
    </row>
    <row r="65" spans="15:16" x14ac:dyDescent="0.3">
      <c r="O65" s="1" t="s">
        <v>65</v>
      </c>
      <c r="P65" s="1">
        <v>0.01</v>
      </c>
    </row>
    <row r="66" spans="15:16" x14ac:dyDescent="0.3">
      <c r="O66" s="1" t="s">
        <v>62</v>
      </c>
      <c r="P66" s="24">
        <f>IF($O$14&lt;=1.2,25,0)</f>
        <v>0</v>
      </c>
    </row>
    <row r="67" spans="15:16" x14ac:dyDescent="0.3">
      <c r="O67" s="1" t="s">
        <v>63</v>
      </c>
      <c r="P67" s="24">
        <f>IF(AND($O$14&gt;1.2,$O$14&lt;3),25,0)</f>
        <v>25</v>
      </c>
    </row>
    <row r="68" spans="15:16" x14ac:dyDescent="0.3">
      <c r="O68" s="1" t="s">
        <v>64</v>
      </c>
      <c r="P68" s="24">
        <f>IF($O$14&gt;=3,25,0)</f>
        <v>0</v>
      </c>
    </row>
    <row r="69" spans="15:16" x14ac:dyDescent="0.3">
      <c r="O69" s="1" t="s">
        <v>65</v>
      </c>
      <c r="P69" s="1">
        <v>0.01</v>
      </c>
    </row>
    <row r="70" spans="15:16" x14ac:dyDescent="0.3">
      <c r="O70" s="1" t="s">
        <v>62</v>
      </c>
      <c r="P70" s="24">
        <f>IF($O$21&lt;=1.2,25,0)</f>
        <v>0</v>
      </c>
    </row>
    <row r="71" spans="15:16" x14ac:dyDescent="0.3">
      <c r="O71" s="1" t="s">
        <v>63</v>
      </c>
      <c r="P71" s="24">
        <f>IF(AND($O$21&gt;1.2,$O$21&lt;3),25,0)</f>
        <v>0</v>
      </c>
    </row>
    <row r="72" spans="15:16" x14ac:dyDescent="0.3">
      <c r="O72" s="1" t="s">
        <v>64</v>
      </c>
      <c r="P72" s="24">
        <f>IF($O$21&gt;=3,25,0)</f>
        <v>25</v>
      </c>
    </row>
    <row r="73" spans="15:16" x14ac:dyDescent="0.3">
      <c r="O73" s="1" t="s">
        <v>65</v>
      </c>
      <c r="P73" s="1">
        <v>0.01</v>
      </c>
    </row>
    <row r="74" spans="15:16" x14ac:dyDescent="0.3">
      <c r="O74" s="1" t="s">
        <v>66</v>
      </c>
      <c r="P74" s="41">
        <f>SUM(P58:P72)</f>
        <v>100.03000000000002</v>
      </c>
    </row>
  </sheetData>
  <mergeCells count="27">
    <mergeCell ref="A3:A8"/>
    <mergeCell ref="P3:Q3"/>
    <mergeCell ref="M1:M2"/>
    <mergeCell ref="K1:L1"/>
    <mergeCell ref="I1:J1"/>
    <mergeCell ref="B3:B4"/>
    <mergeCell ref="B5:B6"/>
    <mergeCell ref="G1:H1"/>
    <mergeCell ref="O1:R1"/>
    <mergeCell ref="B7:B8"/>
    <mergeCell ref="E1:F1"/>
    <mergeCell ref="A1:A2"/>
    <mergeCell ref="B1:B2"/>
    <mergeCell ref="C1:C2"/>
    <mergeCell ref="D1:D2"/>
    <mergeCell ref="B25:B27"/>
    <mergeCell ref="A9:A12"/>
    <mergeCell ref="A13:A20"/>
    <mergeCell ref="A21:A27"/>
    <mergeCell ref="B13:B14"/>
    <mergeCell ref="B15:B16"/>
    <mergeCell ref="B17:B18"/>
    <mergeCell ref="B19:B20"/>
    <mergeCell ref="B21:B22"/>
    <mergeCell ref="B23:B24"/>
    <mergeCell ref="B11:B12"/>
    <mergeCell ref="B9:B10"/>
  </mergeCells>
  <phoneticPr fontId="2" type="noConversion"/>
  <conditionalFormatting sqref="F3:F27">
    <cfRule type="iconSet" priority="4">
      <iconSet showValue="0">
        <cfvo type="percent" val="0"/>
        <cfvo type="num" val="0.1" gte="0"/>
        <cfvo type="num" val="0.25"/>
      </iconSet>
    </cfRule>
  </conditionalFormatting>
  <conditionalFormatting sqref="H3:H27">
    <cfRule type="iconSet" priority="3">
      <iconSet showValue="0">
        <cfvo type="percent" val="0"/>
        <cfvo type="num" val="0.25" gte="0"/>
        <cfvo type="num" val="0.5"/>
      </iconSet>
    </cfRule>
  </conditionalFormatting>
  <conditionalFormatting sqref="J3:J27">
    <cfRule type="iconSet" priority="2">
      <iconSet showValue="0">
        <cfvo type="percent" val="0"/>
        <cfvo type="num" val="0.45" gte="0"/>
        <cfvo type="num" val="0.75"/>
      </iconSet>
    </cfRule>
  </conditionalFormatting>
  <conditionalFormatting sqref="L3:L27">
    <cfRule type="iconSet" priority="5">
      <iconSet showValue="0">
        <cfvo type="percent" val="0"/>
        <cfvo type="num" val="0.7" gte="0"/>
        <cfvo type="num" val="0.99"/>
      </iconSet>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6"/>
  <sheetViews>
    <sheetView workbookViewId="0">
      <selection activeCell="B6" sqref="B6"/>
    </sheetView>
  </sheetViews>
  <sheetFormatPr defaultColWidth="8.7109375" defaultRowHeight="16.5" x14ac:dyDescent="0.3"/>
  <cols>
    <col min="1" max="1" width="17.5703125" style="1" customWidth="1"/>
    <col min="2" max="5" width="63.42578125" style="1" customWidth="1"/>
    <col min="6" max="16384" width="8.7109375" style="1"/>
  </cols>
  <sheetData>
    <row r="1" spans="1:5" s="4" customFormat="1" ht="33" customHeight="1" x14ac:dyDescent="0.25">
      <c r="A1" s="4" t="s">
        <v>54</v>
      </c>
    </row>
    <row r="2" spans="1:5" x14ac:dyDescent="0.3">
      <c r="A2" s="2"/>
      <c r="B2" s="2" t="s">
        <v>3</v>
      </c>
      <c r="C2" s="2" t="s">
        <v>4</v>
      </c>
      <c r="D2" s="2" t="s">
        <v>5</v>
      </c>
      <c r="E2" s="2" t="s">
        <v>6</v>
      </c>
    </row>
    <row r="3" spans="1:5" ht="66" x14ac:dyDescent="0.3">
      <c r="A3" s="94" t="s">
        <v>36</v>
      </c>
      <c r="B3" s="95" t="s">
        <v>57</v>
      </c>
      <c r="C3" s="95" t="s">
        <v>4</v>
      </c>
      <c r="D3" s="95" t="s">
        <v>5</v>
      </c>
      <c r="E3" s="95" t="s">
        <v>6</v>
      </c>
    </row>
    <row r="4" spans="1:5" x14ac:dyDescent="0.3">
      <c r="A4" s="21" t="s">
        <v>55</v>
      </c>
      <c r="B4" s="18" t="s">
        <v>3</v>
      </c>
      <c r="C4" s="18" t="s">
        <v>4</v>
      </c>
      <c r="D4" s="18" t="s">
        <v>5</v>
      </c>
      <c r="E4" s="18" t="s">
        <v>6</v>
      </c>
    </row>
    <row r="5" spans="1:5" x14ac:dyDescent="0.3">
      <c r="A5" s="22" t="s">
        <v>50</v>
      </c>
      <c r="B5" s="19" t="s">
        <v>3</v>
      </c>
      <c r="C5" s="19" t="s">
        <v>4</v>
      </c>
      <c r="D5" s="19" t="s">
        <v>5</v>
      </c>
      <c r="E5" s="19" t="s">
        <v>6</v>
      </c>
    </row>
    <row r="6" spans="1:5" x14ac:dyDescent="0.3">
      <c r="A6" s="23" t="s">
        <v>56</v>
      </c>
      <c r="B6" s="20" t="s">
        <v>3</v>
      </c>
      <c r="C6" s="20" t="s">
        <v>4</v>
      </c>
      <c r="D6" s="20" t="s">
        <v>5</v>
      </c>
      <c r="E6" s="20" t="s">
        <v>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Dashboard</vt:lpstr>
      <vt:lpstr>Scorecard</vt:lpstr>
      <vt:lpstr>Narrative</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Mary Barnes</cp:lastModifiedBy>
  <cp:lastPrinted>2020-07-02T19:14:37Z</cp:lastPrinted>
  <dcterms:created xsi:type="dcterms:W3CDTF">2020-07-02T18:07:06Z</dcterms:created>
  <dcterms:modified xsi:type="dcterms:W3CDTF">2020-08-29T21:27:12Z</dcterms:modified>
</cp:coreProperties>
</file>